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4\14. September 2024\"/>
    </mc:Choice>
  </mc:AlternateContent>
  <xr:revisionPtr revIDLastSave="0" documentId="8_{5CE0B408-3933-440D-8645-9B8920DE4434}" xr6:coauthVersionLast="47" xr6:coauthVersionMax="47" xr10:uidLastSave="{00000000-0000-0000-0000-000000000000}"/>
  <bookViews>
    <workbookView xWindow="28680" yWindow="-120" windowWidth="29040" windowHeight="15720" xr2:uid="{F58C37D1-8B77-4917-ADEE-38860D797227}"/>
  </bookViews>
  <sheets>
    <sheet name="Programme Report" sheetId="1" r:id="rId1"/>
  </sheets>
  <definedNames>
    <definedName name="_xlnm.Print_Area" localSheetId="0">'Programme Report'!$A$2:$G$493</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3" i="1" l="1"/>
  <c r="D401" i="1"/>
  <c r="D398" i="1"/>
  <c r="D397" i="1"/>
  <c r="D395" i="1"/>
  <c r="C402" i="1"/>
  <c r="C292" i="1"/>
  <c r="D264" i="1"/>
  <c r="E265" i="1"/>
  <c r="C265" i="1"/>
  <c r="D263" i="1" s="1"/>
  <c r="F250" i="1"/>
  <c r="E233" i="1"/>
  <c r="C233" i="1"/>
  <c r="D228" i="1" s="1"/>
  <c r="F232" i="1"/>
  <c r="D232" i="1"/>
  <c r="F231" i="1"/>
  <c r="F230" i="1"/>
  <c r="D230" i="1"/>
  <c r="F229" i="1"/>
  <c r="D229" i="1"/>
  <c r="F228" i="1"/>
  <c r="F233" i="1" s="1"/>
  <c r="M207" i="1"/>
  <c r="M208" i="1" s="1"/>
  <c r="D187" i="1"/>
  <c r="D196" i="1" s="1"/>
  <c r="D166" i="1"/>
  <c r="D169" i="1"/>
  <c r="D156" i="1"/>
  <c r="L143" i="1"/>
  <c r="K143" i="1"/>
  <c r="J143" i="1"/>
  <c r="G122" i="1"/>
  <c r="L144" i="1" s="1"/>
  <c r="G121" i="1"/>
  <c r="K144" i="1" s="1"/>
  <c r="F120" i="1"/>
  <c r="G104" i="1"/>
  <c r="G92" i="1"/>
  <c r="E253" i="1"/>
  <c r="G73" i="1"/>
  <c r="F73" i="1"/>
  <c r="E73" i="1"/>
  <c r="F56" i="1"/>
  <c r="G56" i="1"/>
  <c r="E56" i="1"/>
  <c r="G120" i="1"/>
  <c r="F263" i="1" l="1"/>
  <c r="F400" i="1"/>
  <c r="F383" i="1"/>
  <c r="F396" i="1"/>
  <c r="F264" i="1"/>
  <c r="D405" i="1"/>
  <c r="D411" i="1"/>
  <c r="D420" i="1"/>
  <c r="D412" i="1"/>
  <c r="F261" i="1"/>
  <c r="F398" i="1"/>
  <c r="F413" i="1"/>
  <c r="D399" i="1"/>
  <c r="D396" i="1"/>
  <c r="D393" i="1"/>
  <c r="F393" i="1"/>
  <c r="F399" i="1"/>
  <c r="F408" i="1"/>
  <c r="J144" i="1"/>
  <c r="G123" i="1"/>
  <c r="D406" i="1"/>
  <c r="F265" i="1"/>
  <c r="F262" i="1"/>
  <c r="F368" i="1"/>
  <c r="F374" i="1"/>
  <c r="F384" i="1"/>
  <c r="F412" i="1"/>
  <c r="D261" i="1"/>
  <c r="D262" i="1"/>
  <c r="D408" i="1"/>
  <c r="D394" i="1"/>
  <c r="D400" i="1"/>
  <c r="D409" i="1"/>
  <c r="F253" i="1"/>
  <c r="C379" i="1"/>
  <c r="C414" i="1"/>
  <c r="D250" i="1"/>
  <c r="E250" i="1"/>
  <c r="D260" i="1"/>
  <c r="D265" i="1" s="1"/>
  <c r="C301" i="1"/>
  <c r="E379" i="1"/>
  <c r="E385" i="1" s="1"/>
  <c r="E414" i="1"/>
  <c r="F411" i="1" s="1"/>
  <c r="D251" i="1"/>
  <c r="F260" i="1"/>
  <c r="C423" i="1"/>
  <c r="F76" i="1"/>
  <c r="D231" i="1"/>
  <c r="D233" i="1" s="1"/>
  <c r="E251" i="1"/>
  <c r="F251" i="1"/>
  <c r="E423" i="1"/>
  <c r="F420" i="1" s="1"/>
  <c r="E79" i="1"/>
  <c r="E81" i="1" s="1"/>
  <c r="D252" i="1"/>
  <c r="E252" i="1"/>
  <c r="F252" i="1"/>
  <c r="D253" i="1"/>
  <c r="E402" i="1"/>
  <c r="F397" i="1" s="1"/>
  <c r="D378" i="1" l="1"/>
  <c r="D375" i="1"/>
  <c r="D372" i="1"/>
  <c r="D369" i="1"/>
  <c r="C385" i="1"/>
  <c r="F417" i="1"/>
  <c r="D370" i="1"/>
  <c r="F422" i="1"/>
  <c r="D377" i="1"/>
  <c r="F407" i="1"/>
  <c r="D373" i="1"/>
  <c r="F418" i="1"/>
  <c r="E390" i="1"/>
  <c r="E382" i="1"/>
  <c r="F382" i="1" s="1"/>
  <c r="F385" i="1" s="1"/>
  <c r="F376" i="1"/>
  <c r="F419" i="1"/>
  <c r="F409" i="1"/>
  <c r="F370" i="1"/>
  <c r="F410" i="1"/>
  <c r="D374" i="1"/>
  <c r="F406" i="1"/>
  <c r="F375" i="1"/>
  <c r="F401" i="1"/>
  <c r="F394" i="1"/>
  <c r="D371" i="1"/>
  <c r="D376" i="1"/>
  <c r="D368" i="1"/>
  <c r="F405" i="1"/>
  <c r="F369" i="1"/>
  <c r="F395" i="1"/>
  <c r="F402" i="1" s="1"/>
  <c r="F377" i="1"/>
  <c r="F79" i="1"/>
  <c r="F81" i="1" s="1"/>
  <c r="G76" i="1"/>
  <c r="G79" i="1" s="1"/>
  <c r="G81" i="1" s="1"/>
  <c r="D421" i="1"/>
  <c r="D418" i="1"/>
  <c r="D422" i="1"/>
  <c r="D419" i="1"/>
  <c r="D417" i="1"/>
  <c r="D423" i="1" s="1"/>
  <c r="F378" i="1"/>
  <c r="F371" i="1"/>
  <c r="D413" i="1"/>
  <c r="D410" i="1"/>
  <c r="D407" i="1"/>
  <c r="D414" i="1" s="1"/>
  <c r="F373" i="1"/>
  <c r="F379" i="1" s="1"/>
  <c r="D402" i="1"/>
  <c r="F421" i="1"/>
  <c r="F372" i="1"/>
  <c r="D383" i="1" l="1"/>
  <c r="C390" i="1"/>
  <c r="C382" i="1"/>
  <c r="D382" i="1" s="1"/>
  <c r="D384" i="1"/>
  <c r="F414" i="1"/>
  <c r="D379" i="1"/>
  <c r="F423" i="1"/>
  <c r="E389" i="1"/>
  <c r="F389" i="1" s="1"/>
  <c r="F388" i="1"/>
  <c r="F390" i="1" s="1"/>
  <c r="D385" i="1" l="1"/>
  <c r="D388" i="1"/>
  <c r="C389" i="1"/>
  <c r="D389" i="1" s="1"/>
  <c r="D390" i="1" l="1"/>
</calcChain>
</file>

<file path=xl/sharedStrings.xml><?xml version="1.0" encoding="utf-8"?>
<sst xmlns="http://schemas.openxmlformats.org/spreadsheetml/2006/main" count="592" uniqueCount="474">
  <si>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</si>
  <si>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</si>
  <si>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</si>
  <si>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</si>
  <si>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</si>
  <si>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</si>
  <si>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</si>
  <si>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</si>
  <si>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</si>
  <si>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</si>
  <si>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</si>
  <si>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</si>
  <si>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</si>
  <si>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</si>
  <si>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</si>
  <si>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</si>
  <si>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</si>
  <si>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</si>
  <si>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</si>
  <si>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</si>
  <si>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</si>
  <si>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</si>
  <si>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</si>
  <si>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</si>
  <si>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</si>
  <si>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</si>
  <si>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</si>
  <si>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</si>
  <si>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</si>
  <si>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</si>
  <si>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</si>
  <si>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</si>
  <si>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</si>
  <si>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</si>
  <si>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</si>
  <si>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</si>
  <si>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</si>
  <si>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</si>
  <si>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</si>
  <si>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</si>
  <si>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</si>
  <si>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</si>
  <si>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</si>
  <si>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</si>
  <si>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</si>
  <si>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</si>
  <si>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</si>
  <si>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</si>
  <si>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</si>
  <si>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</si>
  <si>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</si>
  <si>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</si>
  <si>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</si>
  <si>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</si>
  <si>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</si>
  <si>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</si>
  <si>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</si>
  <si>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</si>
  <si>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</si>
  <si>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</si>
  <si>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</si>
  <si>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</si>
  <si>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</si>
  <si>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</si>
  <si>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</si>
  <si>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</si>
  <si>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</si>
  <si>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</si>
  <si>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</si>
  <si>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</si>
  <si>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</si>
  <si>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</si>
  <si>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</si>
  <si>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</si>
  <si>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</si>
  <si>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</si>
  <si>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</si>
  <si>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</si>
  <si>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</si>
  <si>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</si>
  <si>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</si>
  <si>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</si>
  <si>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</si>
  <si>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</si>
  <si>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</si>
  <si>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</si>
  <si>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</si>
  <si>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</si>
  <si>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</si>
  <si>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</si>
  <si>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</si>
  <si>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</si>
  <si>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</si>
  <si>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</si>
  <si>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</si>
  <si>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</si>
  <si>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</si>
  <si>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</si>
  <si>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</si>
  <si>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</si>
  <si>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</si>
  <si>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</si>
  <si>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</si>
  <si>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</si>
  <si>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</si>
  <si>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</si>
  <si>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</si>
  <si>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</si>
  <si>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</si>
  <si>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</si>
  <si>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</si>
  <si>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</si>
  <si>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</si>
  <si>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</si>
  <si>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</si>
  <si>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</si>
  <si>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</si>
  <si>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</si>
  <si>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</si>
  <si>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</si>
  <si>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</si>
  <si>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</si>
  <si>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TWC482</t>
  </si>
  <si>
    <t>TWCM80</t>
  </si>
  <si>
    <t>TWCJ80</t>
  </si>
  <si>
    <t>Short Term Non-Extendible</t>
  </si>
  <si>
    <t>Long term Callable</t>
  </si>
  <si>
    <t>P-1</t>
  </si>
  <si>
    <t>&lt;- updated formulae in table below to reference current month-end date</t>
  </si>
  <si>
    <t>1-30</t>
  </si>
  <si>
    <t>31-45</t>
  </si>
  <si>
    <t>45-70</t>
  </si>
  <si>
    <t>70-85</t>
  </si>
  <si>
    <t>85-100</t>
  </si>
  <si>
    <t>100+</t>
  </si>
  <si>
    <t>In terms of sections 6.36-6.38 of the Debt Listing Requirements, there were no repurcases of debt securities in the period under review</t>
  </si>
  <si>
    <t>Asset Breakdown as at 30 September 2024</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</si>
  <si>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</si>
  <si>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</si>
  <si>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</si>
  <si>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</si>
  <si>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</si>
  <si>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</si>
  <si>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</si>
  <si>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</si>
  <si>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</si>
  <si>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</si>
  <si>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</si>
  <si>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</si>
  <si>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</si>
  <si>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</si>
  <si>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</si>
  <si>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</si>
  <si>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</si>
  <si>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</si>
  <si>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</si>
  <si>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</si>
  <si>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</si>
  <si>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</si>
  <si>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</si>
  <si>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</si>
  <si>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</si>
  <si>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</si>
  <si>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</si>
  <si>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</si>
  <si>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</si>
  <si>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</si>
  <si>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</si>
  <si>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</si>
  <si>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</si>
  <si>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</si>
  <si>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</si>
  <si>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</si>
  <si>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</si>
  <si>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</si>
  <si>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</si>
  <si>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</si>
  <si>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</si>
  <si>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</si>
  <si>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</si>
  <si>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</si>
  <si>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</si>
  <si>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</si>
  <si>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</si>
  <si>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</si>
  <si>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Portfolio arrears composition as at the most recent credit enhancement determination date - 22 August 2024</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</si>
  <si>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</si>
  <si>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</si>
  <si>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</si>
  <si>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</si>
  <si>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</si>
  <si>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</si>
  <si>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</si>
  <si>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</si>
  <si>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</si>
  <si>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</si>
  <si>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</si>
  <si>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- 22 August 2024</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</si>
  <si>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</si>
  <si>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</si>
  <si>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</si>
  <si>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</si>
  <si>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</si>
  <si>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</si>
  <si>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</si>
  <si>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</si>
  <si>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</si>
  <si>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</si>
  <si>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</si>
  <si>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</si>
  <si>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</si>
  <si>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</si>
  <si>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</si>
  <si>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</si>
  <si>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Portfolio arrears composition as at the reporting date - 30 September 2024</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</si>
  <si>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</si>
  <si>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</si>
  <si>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</si>
  <si>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</si>
  <si>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</si>
  <si>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</si>
  <si>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</si>
  <si>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</si>
  <si>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</si>
  <si>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</si>
  <si>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</si>
  <si>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</si>
  <si>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</si>
  <si>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</si>
  <si>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</si>
  <si>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</si>
  <si>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</si>
  <si>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</si>
  <si>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</si>
  <si>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</si>
  <si>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</si>
  <si>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</si>
  <si>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</si>
  <si>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</si>
  <si>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</si>
  <si>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</si>
  <si>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</si>
  <si>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</si>
  <si>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</si>
  <si>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</si>
  <si>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</si>
  <si>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</si>
  <si>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</si>
  <si>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</si>
  <si>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</si>
  <si>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</si>
  <si>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</si>
  <si>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</si>
  <si>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</si>
  <si>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</si>
  <si>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</si>
  <si>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</si>
  <si>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</si>
  <si>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</si>
  <si>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</si>
  <si>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</si>
  <si>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</si>
  <si>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</si>
  <si>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</si>
  <si>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</si>
  <si>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</si>
  <si>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</si>
  <si>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</si>
  <si>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</si>
  <si>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</si>
  <si>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</si>
  <si>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</si>
  <si>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</si>
  <si>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</si>
  <si>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</si>
  <si>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</si>
  <si>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</si>
  <si>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</si>
  <si>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</si>
  <si>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</si>
  <si>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</si>
  <si>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</si>
  <si>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</si>
  <si>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</si>
  <si>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</si>
  <si>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</si>
  <si>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</si>
  <si>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</si>
  <si>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</si>
  <si>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</si>
  <si>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</si>
  <si>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</si>
  <si>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</si>
  <si>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</si>
  <si>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</si>
  <si>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</si>
  <si>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</si>
  <si>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</si>
  <si>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</si>
  <si>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</si>
  <si>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</si>
  <si>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</si>
  <si>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</si>
  <si>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</si>
  <si>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</si>
  <si>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</si>
  <si>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</si>
  <si>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</si>
  <si>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</si>
  <si>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</si>
  <si>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</si>
  <si>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</si>
  <si>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</si>
  <si>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</si>
  <si>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</si>
  <si>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</si>
  <si>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</si>
  <si>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</si>
  <si>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</si>
  <si>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</si>
  <si>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</si>
  <si>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</si>
  <si>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</si>
  <si>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</si>
  <si>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</si>
  <si>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</si>
  <si>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</si>
  <si>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</si>
  <si>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</si>
  <si>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</si>
  <si>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</si>
  <si>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</si>
  <si>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</si>
  <si>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</si>
  <si>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</si>
  <si>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</si>
  <si>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</si>
  <si>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</si>
  <si>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</si>
  <si>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</si>
  <si>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</si>
  <si>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</si>
  <si>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</si>
  <si>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</si>
  <si>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</si>
  <si>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</si>
  <si>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</si>
  <si>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</si>
  <si>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</si>
  <si>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</si>
  <si>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</si>
  <si>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</si>
  <si>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</si>
  <si>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</si>
  <si>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</si>
  <si>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</si>
  <si>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</si>
  <si>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</si>
  <si>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</si>
  <si>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</si>
  <si>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- 29 August 2024</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</si>
  <si>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</si>
  <si>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</si>
  <si>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</si>
  <si>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</si>
  <si>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</si>
  <si>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</si>
  <si>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</si>
  <si>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</si>
  <si>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</si>
  <si>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</si>
  <si>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</si>
  <si>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</si>
  <si>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</si>
  <si>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</si>
  <si>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</si>
  <si>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</si>
  <si>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</si>
  <si>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</si>
  <si>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</si>
  <si>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</si>
  <si>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</si>
  <si>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</si>
  <si>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</si>
  <si>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</si>
  <si>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</si>
  <si>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</si>
  <si>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</si>
  <si>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</si>
  <si>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</si>
  <si>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</si>
  <si>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</si>
  <si>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</si>
  <si>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</si>
  <si>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</si>
  <si>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</si>
  <si>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</si>
  <si>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</si>
  <si>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</si>
  <si>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</si>
  <si>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</si>
  <si>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</si>
  <si>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</si>
  <si>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</si>
  <si>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</si>
  <si>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</si>
  <si>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</si>
  <si>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</si>
  <si>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</si>
  <si>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</si>
  <si>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</si>
  <si>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</si>
  <si>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</si>
  <si>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</si>
  <si>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</si>
  <si>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</si>
  <si>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</si>
  <si>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</si>
  <si>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</si>
  <si>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</si>
  <si>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</si>
  <si>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</si>
  <si>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</si>
  <si>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</si>
  <si>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</si>
  <si>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</si>
  <si>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</si>
  <si>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</si>
  <si>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</si>
  <si>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</si>
  <si>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</si>
  <si>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</si>
  <si>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</si>
  <si>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</si>
  <si>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</si>
  <si>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</si>
  <si>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</si>
  <si>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</si>
  <si>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</si>
  <si>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</si>
  <si>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</si>
  <si>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</si>
  <si>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</si>
  <si>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</si>
  <si>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</si>
  <si>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- 29 August 2024</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</si>
  <si>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</si>
  <si>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</si>
  <si>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</si>
  <si>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</si>
  <si>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</si>
  <si>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</si>
  <si>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</si>
  <si>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</si>
  <si>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</si>
  <si>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</si>
  <si>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</si>
  <si>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</si>
  <si>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-29 August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</si>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</sst>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mmmm\-yyyy"/>
    <numFmt numFmtId="166" formatCode="&quot;R&quot;\ #,##0;[Red]&quot;R&quot;\ \-#,##0"/>
    <numFmt numFmtId="167" formatCode="_(* #,##0_);_(* \(#,##0\);_(* &quot;-&quot;??_);_(@_)"/>
    <numFmt numFmtId="168" formatCode="[$-1C09]dd\ mmmm\ yyyy;@"/>
    <numFmt numFmtId="169" formatCode="_-* #,##0.00_-;\-* #,##0.00_-;_-* &quot;-&quot;??_-;_-@_-"/>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6">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169"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4"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 fillId="0" borderId="0"/>
    <xf numFmtId="9" fontId="5" fillId="0" borderId="0" applyFont="0" applyFill="0" applyBorder="0" applyAlignment="0" applyProtection="0"/>
    <xf numFmtId="0" fontId="2" fillId="0" borderId="0"/>
    <xf numFmtId="0" fontId="5" fillId="0" borderId="0">
      <alignment vertical="top"/>
    </xf>
    <xf numFmtId="43" fontId="5" fillId="0" borderId="0" applyFont="0" applyFill="0" applyBorder="0" applyAlignment="0" applyProtection="0"/>
  </cellStyleXfs>
  <cellXfs count="749">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4" fillId="3" borderId="0" xfId="3" applyFont="1" applyFill="1"/>
    <xf numFmtId="0" fontId="6" fillId="4" borderId="1" xfId="4" applyFont="1" applyFill="1" applyBorder="1" applyAlignment="1">
      <alignment horizontal="left" vertical="center"/>
    </xf>
    <xf numFmtId="0" fontId="9" fillId="4" borderId="2" xfId="4" applyFont="1" applyFill="1" applyBorder="1" applyAlignment="1">
      <alignment vertical="center"/>
    </xf>
    <xf numFmtId="0" fontId="6" fillId="4" borderId="2" xfId="4" applyFont="1" applyFill="1" applyBorder="1" applyAlignment="1">
      <alignment vertical="center"/>
    </xf>
    <xf numFmtId="0" fontId="6" fillId="4" borderId="2" xfId="4" applyFont="1" applyFill="1" applyBorder="1" applyAlignment="1">
      <alignment horizontal="right" vertical="center"/>
    </xf>
    <xf numFmtId="0" fontId="4" fillId="4" borderId="3" xfId="4" applyFont="1" applyFill="1" applyBorder="1" applyAlignment="1">
      <alignment horizontal="center" vertical="center"/>
    </xf>
    <xf numFmtId="0" fontId="4" fillId="3" borderId="0" xfId="3" applyFont="1" applyFill="1" applyAlignment="1">
      <alignment vertical="center"/>
    </xf>
    <xf numFmtId="0" fontId="3" fillId="2" borderId="0" xfId="3" applyFont="1" applyFill="1" applyAlignment="1">
      <alignment vertical="center"/>
    </xf>
    <xf numFmtId="0" fontId="10" fillId="2" borderId="4" xfId="3" applyFont="1" applyFill="1" applyBorder="1"/>
    <xf numFmtId="0" fontId="11" fillId="2" borderId="5" xfId="3" applyFont="1" applyFill="1" applyBorder="1" applyAlignment="1">
      <alignment horizontal="center" vertical="top"/>
    </xf>
    <xf numFmtId="0" fontId="12" fillId="5" borderId="1" xfId="3" applyFont="1" applyFill="1" applyBorder="1" applyAlignment="1">
      <alignment horizontal="center" vertical="center"/>
    </xf>
    <xf numFmtId="0" fontId="12" fillId="5" borderId="2" xfId="3" applyFont="1" applyFill="1" applyBorder="1" applyAlignment="1">
      <alignment horizontal="center" vertical="center"/>
    </xf>
    <xf numFmtId="0" fontId="12" fillId="5" borderId="3" xfId="3" applyFont="1" applyFill="1" applyBorder="1" applyAlignment="1">
      <alignment horizontal="center" vertical="center"/>
    </xf>
    <xf numFmtId="0" fontId="13"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9" fillId="3" borderId="0" xfId="3" applyFont="1" applyFill="1" applyAlignment="1">
      <alignment vertical="top"/>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5"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5" fillId="2" borderId="0" xfId="5" applyFont="1" applyFill="1" applyBorder="1" applyAlignment="1" applyProtection="1">
      <alignment horizontal="right" vertical="center" wrapText="1"/>
    </xf>
    <xf numFmtId="0" fontId="15" fillId="2" borderId="5" xfId="5" applyFont="1" applyFill="1" applyBorder="1" applyAlignment="1" applyProtection="1">
      <alignment horizontal="right" vertical="center" wrapText="1"/>
    </xf>
    <xf numFmtId="0" fontId="15" fillId="2" borderId="7" xfId="5" applyFont="1" applyFill="1" applyBorder="1" applyAlignment="1" applyProtection="1"/>
    <xf numFmtId="0" fontId="13" fillId="2" borderId="4"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5"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6" fillId="2" borderId="4" xfId="3" applyFont="1" applyFill="1" applyBorder="1"/>
    <xf numFmtId="0" fontId="16" fillId="2" borderId="0" xfId="3" applyFont="1" applyFill="1" applyAlignment="1">
      <alignment horizontal="center"/>
    </xf>
    <xf numFmtId="0" fontId="16" fillId="2" borderId="5" xfId="3" applyFont="1" applyFill="1" applyBorder="1" applyAlignment="1">
      <alignment horizontal="right"/>
    </xf>
    <xf numFmtId="166" fontId="3" fillId="2" borderId="0" xfId="3" applyNumberFormat="1" applyFont="1" applyFill="1" applyAlignment="1">
      <alignment horizontal="left"/>
    </xf>
    <xf numFmtId="0" fontId="17" fillId="2" borderId="4" xfId="3" applyFont="1" applyFill="1" applyBorder="1"/>
    <xf numFmtId="0" fontId="18" fillId="2" borderId="0" xfId="3" applyFont="1" applyFill="1" applyAlignment="1">
      <alignment horizontal="right"/>
    </xf>
    <xf numFmtId="0" fontId="18" fillId="2" borderId="5" xfId="3" applyFont="1" applyFill="1" applyBorder="1" applyAlignment="1">
      <alignment horizontal="right"/>
    </xf>
    <xf numFmtId="167" fontId="3" fillId="2" borderId="0" xfId="6" applyNumberFormat="1" applyFont="1" applyFill="1" applyBorder="1" applyAlignment="1">
      <alignment vertical="center"/>
    </xf>
    <xf numFmtId="167" fontId="3" fillId="2" borderId="5" xfId="6" applyNumberFormat="1" applyFont="1" applyFill="1" applyBorder="1" applyAlignment="1">
      <alignment horizontal="center" vertical="center"/>
    </xf>
    <xf numFmtId="0" fontId="16"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9" fillId="2" borderId="0" xfId="3" applyFont="1" applyFill="1" applyAlignment="1">
      <alignment horizontal="right" vertical="center" wrapText="1"/>
    </xf>
    <xf numFmtId="0" fontId="19" fillId="2" borderId="5" xfId="3" applyFont="1" applyFill="1" applyBorder="1" applyAlignment="1">
      <alignment horizontal="righ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43" fontId="21" fillId="2" borderId="0" xfId="6" applyFont="1" applyFill="1" applyBorder="1" applyAlignment="1">
      <alignment horizontal="right" vertical="center" wrapText="1"/>
    </xf>
    <xf numFmtId="43" fontId="21" fillId="2" borderId="5" xfId="6" applyFont="1" applyFill="1" applyBorder="1" applyAlignment="1">
      <alignment horizontal="right" vertical="center" wrapText="1"/>
    </xf>
    <xf numFmtId="167" fontId="21" fillId="2" borderId="12" xfId="6" applyNumberFormat="1" applyFont="1" applyFill="1" applyBorder="1" applyAlignment="1">
      <alignment horizontal="right" vertical="center" wrapText="1"/>
    </xf>
    <xf numFmtId="167" fontId="21"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68" fontId="3" fillId="0" borderId="5" xfId="3" applyNumberFormat="1" applyFont="1" applyBorder="1" applyAlignment="1">
      <alignment horizontal="right"/>
    </xf>
    <xf numFmtId="0" fontId="22" fillId="3" borderId="0" xfId="3" applyFont="1" applyFill="1"/>
    <xf numFmtId="0" fontId="16" fillId="0" borderId="4" xfId="3" applyFont="1" applyBorder="1"/>
    <xf numFmtId="170" fontId="3" fillId="0" borderId="0" xfId="1" applyNumberFormat="1" applyFont="1" applyFill="1" applyBorder="1"/>
    <xf numFmtId="170" fontId="3" fillId="2" borderId="0" xfId="1" applyNumberFormat="1" applyFont="1" applyFill="1" applyBorder="1"/>
    <xf numFmtId="170" fontId="3" fillId="2" borderId="5" xfId="1" applyNumberFormat="1" applyFont="1" applyFill="1" applyBorder="1"/>
    <xf numFmtId="170" fontId="3" fillId="2" borderId="5" xfId="1" applyNumberFormat="1" applyFont="1" applyFill="1" applyBorder="1" applyAlignment="1">
      <alignment horizontal="center"/>
    </xf>
    <xf numFmtId="43" fontId="3" fillId="2" borderId="0" xfId="6" applyFont="1" applyFill="1" applyBorder="1"/>
    <xf numFmtId="43" fontId="3" fillId="2" borderId="5" xfId="6" applyFont="1" applyFill="1" applyBorder="1" applyAlignment="1">
      <alignment horizontal="center"/>
    </xf>
    <xf numFmtId="0" fontId="13" fillId="2" borderId="0" xfId="3" applyFont="1" applyFill="1"/>
    <xf numFmtId="170" fontId="13" fillId="2" borderId="14" xfId="1" applyNumberFormat="1" applyFont="1" applyFill="1" applyBorder="1"/>
    <xf numFmtId="170" fontId="13" fillId="2" borderId="15" xfId="1" applyNumberFormat="1" applyFont="1" applyFill="1" applyBorder="1" applyAlignment="1">
      <alignment horizontal="center"/>
    </xf>
    <xf numFmtId="10" fontId="3" fillId="2" borderId="0" xfId="7" applyNumberFormat="1" applyFont="1" applyFill="1" applyBorder="1" applyAlignment="1"/>
    <xf numFmtId="167" fontId="3" fillId="2" borderId="0" xfId="6" applyNumberFormat="1" applyFont="1" applyFill="1" applyBorder="1"/>
    <xf numFmtId="167" fontId="3" fillId="2" borderId="0" xfId="6" applyNumberFormat="1" applyFont="1" applyFill="1" applyBorder="1" applyAlignment="1"/>
    <xf numFmtId="167"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7" applyNumberFormat="1" applyFont="1" applyFill="1" applyBorder="1" applyAlignment="1">
      <alignment horizontal="right"/>
    </xf>
    <xf numFmtId="171" fontId="3" fillId="2" borderId="0" xfId="2" applyNumberFormat="1" applyFont="1" applyFill="1" applyBorder="1" applyAlignment="1">
      <alignment horizontal="right"/>
    </xf>
    <xf numFmtId="171" fontId="3" fillId="2" borderId="5" xfId="2" applyNumberFormat="1" applyFont="1" applyFill="1" applyBorder="1" applyAlignment="1">
      <alignment horizontal="right"/>
    </xf>
    <xf numFmtId="170" fontId="13" fillId="2" borderId="14" xfId="1" applyNumberFormat="1" applyFont="1" applyFill="1" applyBorder="1" applyAlignment="1"/>
    <xf numFmtId="10" fontId="13" fillId="2" borderId="0" xfId="7" applyNumberFormat="1" applyFont="1" applyFill="1" applyBorder="1" applyAlignment="1"/>
    <xf numFmtId="0" fontId="13" fillId="2" borderId="5" xfId="3" applyFont="1" applyFill="1" applyBorder="1" applyAlignment="1">
      <alignment horizontal="center"/>
    </xf>
    <xf numFmtId="0" fontId="13" fillId="2" borderId="0" xfId="3" applyFont="1" applyFill="1" applyAlignment="1">
      <alignment horizontal="right"/>
    </xf>
    <xf numFmtId="10" fontId="13" fillId="2" borderId="0" xfId="7" applyNumberFormat="1" applyFont="1" applyFill="1" applyBorder="1" applyAlignment="1">
      <alignment horizontal="right"/>
    </xf>
    <xf numFmtId="0" fontId="13" fillId="2" borderId="5" xfId="3" applyFont="1" applyFill="1" applyBorder="1" applyAlignment="1">
      <alignment horizontal="right"/>
    </xf>
    <xf numFmtId="0" fontId="18" fillId="2" borderId="4" xfId="3" applyFont="1" applyFill="1" applyBorder="1"/>
    <xf numFmtId="0" fontId="23" fillId="3" borderId="0" xfId="3" applyFont="1" applyFill="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0" fontId="12" fillId="5" borderId="1" xfId="3" applyFont="1" applyFill="1" applyBorder="1" applyAlignment="1">
      <alignment horizontal="center"/>
    </xf>
    <xf numFmtId="0" fontId="12" fillId="5" borderId="2" xfId="3" applyFont="1" applyFill="1" applyBorder="1" applyAlignment="1">
      <alignment horizontal="center"/>
    </xf>
    <xf numFmtId="0" fontId="12" fillId="5" borderId="3" xfId="3" applyFont="1" applyFill="1" applyBorder="1" applyAlignment="1">
      <alignment horizontal="center"/>
    </xf>
    <xf numFmtId="172" fontId="24" fillId="2" borderId="5" xfId="8" applyFont="1" applyFill="1" applyBorder="1" applyAlignment="1">
      <alignment horizontal="center" vertical="top"/>
    </xf>
    <xf numFmtId="172" fontId="24" fillId="2" borderId="8" xfId="8" applyFont="1" applyFill="1" applyBorder="1" applyAlignment="1">
      <alignment horizontal="center" vertical="top"/>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172" fontId="24" fillId="2" borderId="0" xfId="8" applyFont="1" applyFill="1" applyBorder="1" applyAlignment="1">
      <alignment horizontal="center" vertical="top" wrapText="1"/>
    </xf>
    <xf numFmtId="172" fontId="24" fillId="2" borderId="5" xfId="8" applyFont="1" applyFill="1" applyBorder="1" applyAlignment="1">
      <alignment horizontal="center" vertical="top" wrapText="1"/>
    </xf>
    <xf numFmtId="0" fontId="12" fillId="4" borderId="1" xfId="3" applyFont="1" applyFill="1" applyBorder="1" applyAlignment="1">
      <alignment horizontal="center" vertical="top"/>
    </xf>
    <xf numFmtId="0" fontId="12" fillId="4" borderId="2" xfId="3" applyFont="1" applyFill="1" applyBorder="1" applyAlignment="1">
      <alignment horizontal="center" vertical="top"/>
    </xf>
    <xf numFmtId="0" fontId="12" fillId="4" borderId="3" xfId="3" applyFont="1" applyFill="1" applyBorder="1" applyAlignment="1">
      <alignment horizontal="center" vertical="top"/>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3" fillId="6" borderId="20" xfId="3" applyFont="1" applyFill="1" applyBorder="1" applyAlignment="1">
      <alignment horizontal="left" vertical="center"/>
    </xf>
    <xf numFmtId="43" fontId="13" fillId="6" borderId="14" xfId="6" applyFont="1" applyFill="1" applyBorder="1" applyAlignment="1">
      <alignment horizontal="left" vertical="center" wrapText="1"/>
    </xf>
    <xf numFmtId="43" fontId="13" fillId="6" borderId="14" xfId="6" applyFont="1" applyFill="1" applyBorder="1" applyAlignment="1">
      <alignment horizontal="center" vertical="center" wrapText="1"/>
    </xf>
    <xf numFmtId="43" fontId="13" fillId="6" borderId="15" xfId="6" applyFont="1" applyFill="1" applyBorder="1" applyAlignment="1">
      <alignment horizontal="center" vertical="center" wrapText="1"/>
    </xf>
    <xf numFmtId="168" fontId="3" fillId="2" borderId="0" xfId="6" applyNumberFormat="1" applyFont="1" applyFill="1" applyBorder="1" applyAlignment="1">
      <alignment vertical="center" wrapText="1"/>
    </xf>
    <xf numFmtId="43"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3" fillId="2" borderId="4" xfId="3" applyFont="1" applyFill="1" applyBorder="1" applyAlignment="1">
      <alignment horizontal="left" vertical="top" wrapText="1"/>
    </xf>
    <xf numFmtId="43" fontId="3" fillId="2" borderId="0" xfId="6" applyFont="1" applyFill="1" applyBorder="1" applyAlignment="1">
      <alignment horizontal="left" vertical="top" wrapText="1"/>
    </xf>
    <xf numFmtId="167" fontId="13"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3"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8" fontId="3" fillId="2" borderId="5" xfId="1" applyNumberFormat="1" applyFont="1" applyFill="1" applyBorder="1" applyAlignment="1">
      <alignment horizontal="right" vertical="center"/>
    </xf>
    <xf numFmtId="0" fontId="4" fillId="2" borderId="0" xfId="3" applyFont="1" applyFill="1"/>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3" fillId="2" borderId="1" xfId="3" applyFont="1" applyFill="1" applyBorder="1" applyAlignment="1">
      <alignment horizontal="left" vertical="center"/>
    </xf>
    <xf numFmtId="43" fontId="3" fillId="2" borderId="2" xfId="6" applyFont="1" applyFill="1" applyBorder="1" applyAlignment="1">
      <alignment horizontal="left" vertical="center" wrapText="1"/>
    </xf>
    <xf numFmtId="0" fontId="13" fillId="2" borderId="21" xfId="3" applyFont="1" applyFill="1" applyBorder="1" applyAlignment="1">
      <alignment horizontal="center" vertical="center" wrapText="1"/>
    </xf>
    <xf numFmtId="164" fontId="13"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43"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43"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43"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4" fillId="2" borderId="0" xfId="3" applyFont="1" applyFill="1" applyAlignment="1">
      <alignment horizontal="center" vertical="top" wrapText="1"/>
    </xf>
    <xf numFmtId="164" fontId="24" fillId="2" borderId="0" xfId="3" applyNumberFormat="1" applyFont="1" applyFill="1" applyAlignment="1">
      <alignment horizontal="center" vertical="top" wrapText="1"/>
    </xf>
    <xf numFmtId="0" fontId="3" fillId="3" borderId="0" xfId="3" applyFont="1" applyFill="1"/>
    <xf numFmtId="2" fontId="3" fillId="3" borderId="4" xfId="3" applyNumberFormat="1" applyFont="1" applyFill="1" applyBorder="1" applyAlignment="1">
      <alignment horizontal="left" wrapText="1"/>
    </xf>
    <xf numFmtId="2" fontId="3" fillId="3" borderId="0" xfId="3" applyNumberFormat="1" applyFont="1" applyFill="1" applyAlignment="1">
      <alignment horizontal="left" wrapText="1"/>
    </xf>
    <xf numFmtId="2" fontId="3" fillId="3" borderId="5" xfId="3" applyNumberFormat="1" applyFont="1" applyFill="1" applyBorder="1" applyAlignment="1">
      <alignment horizontal="left" wrapText="1"/>
    </xf>
    <xf numFmtId="0" fontId="24" fillId="2" borderId="6" xfId="3" applyFont="1" applyFill="1" applyBorder="1" applyAlignment="1">
      <alignment horizontal="left" vertical="top" wrapText="1"/>
    </xf>
    <xf numFmtId="43" fontId="24" fillId="2" borderId="7" xfId="6" applyFont="1" applyFill="1" applyBorder="1" applyAlignment="1">
      <alignment horizontal="left" vertical="top" wrapText="1"/>
    </xf>
    <xf numFmtId="43" fontId="24" fillId="2" borderId="7" xfId="6" applyFont="1" applyFill="1" applyBorder="1" applyAlignment="1">
      <alignment horizontal="center" vertical="top" wrapText="1"/>
    </xf>
    <xf numFmtId="0" fontId="24" fillId="2" borderId="7" xfId="3" applyFont="1" applyFill="1" applyBorder="1" applyAlignment="1">
      <alignment horizontal="center" vertical="top" wrapText="1"/>
    </xf>
    <xf numFmtId="164" fontId="24" fillId="2" borderId="7" xfId="3" applyNumberFormat="1" applyFont="1" applyFill="1" applyBorder="1" applyAlignment="1">
      <alignment horizontal="center" vertical="top" wrapText="1"/>
    </xf>
    <xf numFmtId="0" fontId="24" fillId="2" borderId="17" xfId="3" applyFont="1" applyFill="1" applyBorder="1" applyAlignment="1">
      <alignment horizontal="left" vertical="top" wrapText="1"/>
    </xf>
    <xf numFmtId="0" fontId="24" fillId="2" borderId="18" xfId="3" applyFont="1" applyFill="1" applyBorder="1" applyAlignment="1">
      <alignment horizontal="left" vertical="top" wrapText="1"/>
    </xf>
    <xf numFmtId="43" fontId="24" fillId="2" borderId="18" xfId="6" applyFont="1" applyFill="1" applyBorder="1" applyAlignment="1">
      <alignment horizontal="center" vertical="top" wrapText="1"/>
    </xf>
    <xf numFmtId="0" fontId="24" fillId="2" borderId="18" xfId="3" applyFont="1" applyFill="1" applyBorder="1" applyAlignment="1">
      <alignment horizontal="center" vertical="top" wrapText="1"/>
    </xf>
    <xf numFmtId="164" fontId="24"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0" fontId="24" fillId="2" borderId="23" xfId="3" applyFont="1" applyFill="1" applyBorder="1" applyAlignment="1">
      <alignment horizontal="left" vertical="top" wrapText="1"/>
    </xf>
    <xf numFmtId="0" fontId="24" fillId="2" borderId="24" xfId="3" applyFont="1" applyFill="1" applyBorder="1" applyAlignment="1">
      <alignment horizontal="left" vertical="top" wrapText="1"/>
    </xf>
    <xf numFmtId="3" fontId="3" fillId="0" borderId="25" xfId="6" applyNumberFormat="1" applyFont="1" applyFill="1" applyBorder="1" applyAlignment="1">
      <alignment horizontal="right"/>
    </xf>
    <xf numFmtId="167" fontId="3" fillId="2" borderId="0" xfId="3" applyNumberFormat="1" applyFont="1" applyFill="1"/>
    <xf numFmtId="170" fontId="22" fillId="0" borderId="0" xfId="1" applyNumberFormat="1" applyFont="1" applyFill="1"/>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167" fontId="3" fillId="2" borderId="26" xfId="6" applyNumberFormat="1" applyFont="1" applyFill="1" applyBorder="1" applyAlignment="1">
      <alignment horizontal="left"/>
    </xf>
    <xf numFmtId="167" fontId="3" fillId="0" borderId="26" xfId="6" applyNumberFormat="1" applyFont="1" applyFill="1" applyBorder="1" applyAlignment="1">
      <alignment horizontal="left"/>
    </xf>
    <xf numFmtId="164" fontId="3" fillId="2" borderId="0" xfId="6" applyNumberFormat="1" applyFont="1" applyFill="1" applyBorder="1"/>
    <xf numFmtId="167" fontId="23" fillId="2" borderId="26" xfId="6" applyNumberFormat="1" applyFont="1" applyFill="1" applyBorder="1" applyAlignment="1">
      <alignment horizontal="left"/>
    </xf>
    <xf numFmtId="0" fontId="24" fillId="2" borderId="27" xfId="3" applyFont="1" applyFill="1" applyBorder="1" applyAlignment="1">
      <alignment horizontal="left" vertical="top" wrapText="1"/>
    </xf>
    <xf numFmtId="0" fontId="24" fillId="2" borderId="12" xfId="3" applyFont="1" applyFill="1" applyBorder="1" applyAlignment="1">
      <alignment horizontal="left" vertical="top" wrapText="1"/>
    </xf>
    <xf numFmtId="3" fontId="3" fillId="2" borderId="28" xfId="6" applyNumberFormat="1" applyFont="1" applyFill="1" applyBorder="1" applyAlignment="1">
      <alignment horizontal="right"/>
    </xf>
    <xf numFmtId="169" fontId="4" fillId="3" borderId="0" xfId="1" applyFont="1" applyFill="1"/>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14" fontId="3" fillId="2" borderId="0" xfId="3" applyNumberFormat="1" applyFont="1" applyFill="1"/>
    <xf numFmtId="0" fontId="11" fillId="2" borderId="1" xfId="3" applyFont="1" applyFill="1" applyBorder="1" applyAlignment="1">
      <alignment horizontal="left" vertical="top" wrapText="1"/>
    </xf>
    <xf numFmtId="0" fontId="11" fillId="2" borderId="2" xfId="3" applyFont="1" applyFill="1" applyBorder="1" applyAlignment="1">
      <alignment horizontal="left" vertical="top" wrapText="1"/>
    </xf>
    <xf numFmtId="0" fontId="11" fillId="2" borderId="3" xfId="3" applyFont="1" applyFill="1" applyBorder="1" applyAlignment="1">
      <alignment horizontal="left" vertical="top" wrapText="1"/>
    </xf>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0" fontId="24" fillId="2" borderId="18" xfId="7" applyNumberFormat="1" applyFont="1" applyFill="1" applyBorder="1"/>
    <xf numFmtId="10" fontId="3" fillId="2" borderId="0" xfId="7" applyNumberFormat="1" applyFont="1" applyFill="1" applyBorder="1"/>
    <xf numFmtId="0" fontId="24" fillId="2" borderId="17" xfId="3" applyFont="1" applyFill="1" applyBorder="1"/>
    <xf numFmtId="0" fontId="24" fillId="2" borderId="18" xfId="3" applyFont="1" applyFill="1" applyBorder="1"/>
    <xf numFmtId="10" fontId="3" fillId="0" borderId="19" xfId="7" applyNumberFormat="1" applyFont="1" applyFill="1" applyBorder="1"/>
    <xf numFmtId="0" fontId="24" fillId="2" borderId="0" xfId="3" applyFont="1" applyFill="1"/>
    <xf numFmtId="10" fontId="1" fillId="0" borderId="0" xfId="9" applyNumberFormat="1"/>
    <xf numFmtId="0" fontId="24" fillId="2" borderId="5" xfId="3" applyFont="1" applyFill="1" applyBorder="1" applyAlignment="1">
      <alignment horizontal="center"/>
    </xf>
    <xf numFmtId="0" fontId="24" fillId="2" borderId="4" xfId="3" applyFont="1" applyFill="1" applyBorder="1"/>
    <xf numFmtId="10" fontId="3" fillId="2" borderId="5" xfId="7" applyNumberFormat="1" applyFont="1" applyFill="1" applyBorder="1"/>
    <xf numFmtId="164" fontId="24" fillId="2" borderId="0" xfId="3" applyNumberFormat="1" applyFont="1" applyFill="1"/>
    <xf numFmtId="0" fontId="25" fillId="2" borderId="6" xfId="3" applyFont="1" applyFill="1" applyBorder="1" applyAlignment="1">
      <alignment horizontal="left" vertical="center" wrapText="1"/>
    </xf>
    <xf numFmtId="0" fontId="25" fillId="2" borderId="7" xfId="3" applyFont="1" applyFill="1" applyBorder="1" applyAlignment="1">
      <alignment horizontal="left" vertical="center" wrapText="1"/>
    </xf>
    <xf numFmtId="10" fontId="13" fillId="2" borderId="8" xfId="7" applyNumberFormat="1" applyFont="1" applyFill="1" applyBorder="1"/>
    <xf numFmtId="9" fontId="3" fillId="2" borderId="6" xfId="7" applyFont="1" applyFill="1" applyBorder="1" applyAlignment="1">
      <alignment horizontal="center"/>
    </xf>
    <xf numFmtId="9" fontId="3" fillId="2" borderId="7" xfId="7" applyFont="1" applyFill="1" applyBorder="1" applyAlignment="1">
      <alignment horizontal="center"/>
    </xf>
    <xf numFmtId="0" fontId="24" fillId="2" borderId="23" xfId="3" applyFont="1" applyFill="1" applyBorder="1" applyAlignment="1">
      <alignment horizontal="left" vertical="center" wrapText="1"/>
    </xf>
    <xf numFmtId="0" fontId="24" fillId="2" borderId="29" xfId="3" applyFont="1" applyFill="1" applyBorder="1" applyAlignment="1">
      <alignment horizontal="left" vertical="center" wrapText="1"/>
    </xf>
    <xf numFmtId="167"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0" fontId="24" fillId="2" borderId="20" xfId="3" applyFont="1" applyFill="1" applyBorder="1" applyAlignment="1">
      <alignment horizontal="left" vertical="center" wrapText="1"/>
    </xf>
    <xf numFmtId="0" fontId="24" fillId="2" borderId="15" xfId="3" applyFont="1" applyFill="1" applyBorder="1" applyAlignment="1">
      <alignment horizontal="left" vertical="center" wrapText="1"/>
    </xf>
    <xf numFmtId="174" fontId="3" fillId="2" borderId="26" xfId="8" applyNumberFormat="1" applyFont="1" applyFill="1" applyBorder="1" applyAlignment="1">
      <alignment vertical="center"/>
    </xf>
    <xf numFmtId="174" fontId="4" fillId="3" borderId="0" xfId="3" applyNumberFormat="1" applyFont="1" applyFill="1" applyAlignment="1">
      <alignment vertical="center"/>
    </xf>
    <xf numFmtId="0" fontId="23" fillId="2" borderId="0" xfId="3" applyFont="1" applyFill="1" applyAlignment="1">
      <alignment vertical="center"/>
    </xf>
    <xf numFmtId="10" fontId="3" fillId="0" borderId="26" xfId="10" applyNumberFormat="1" applyFont="1" applyFill="1" applyBorder="1" applyAlignment="1">
      <alignment vertical="center"/>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10" fontId="3" fillId="2" borderId="26" xfId="10" applyNumberFormat="1" applyFont="1" applyFill="1" applyBorder="1" applyAlignment="1">
      <alignment vertical="center"/>
    </xf>
    <xf numFmtId="43" fontId="3" fillId="2" borderId="30" xfId="6" applyFont="1" applyFill="1" applyBorder="1" applyAlignment="1">
      <alignment horizontal="right" vertical="center"/>
    </xf>
    <xf numFmtId="0" fontId="24" fillId="2" borderId="20" xfId="3" applyFont="1" applyFill="1" applyBorder="1" applyAlignment="1">
      <alignment vertical="center" wrapText="1"/>
    </xf>
    <xf numFmtId="0" fontId="24" fillId="2" borderId="15" xfId="3" applyFont="1" applyFill="1" applyBorder="1" applyAlignment="1">
      <alignment vertical="center" wrapText="1"/>
    </xf>
    <xf numFmtId="43" fontId="3" fillId="0" borderId="30" xfId="6" applyFont="1" applyFill="1" applyBorder="1" applyAlignment="1">
      <alignment horizontal="right" vertical="center"/>
    </xf>
    <xf numFmtId="0" fontId="9" fillId="3" borderId="0" xfId="3" applyFont="1" applyFill="1" applyAlignment="1">
      <alignment vertical="center"/>
    </xf>
    <xf numFmtId="0" fontId="24" fillId="2" borderId="27" xfId="3" applyFont="1" applyFill="1" applyBorder="1" applyAlignment="1">
      <alignment horizontal="left" vertical="center"/>
    </xf>
    <xf numFmtId="0" fontId="24"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7" fillId="2" borderId="4" xfId="3" applyFont="1" applyFill="1" applyBorder="1" applyAlignment="1">
      <alignment horizontal="left" vertical="top"/>
    </xf>
    <xf numFmtId="174" fontId="3" fillId="2" borderId="0" xfId="6" applyNumberFormat="1" applyFont="1" applyFill="1" applyBorder="1" applyAlignment="1">
      <alignment horizontal="right"/>
    </xf>
    <xf numFmtId="0" fontId="24" fillId="2" borderId="31" xfId="3" applyFont="1" applyFill="1" applyBorder="1" applyAlignment="1">
      <alignment horizontal="left" vertical="top" wrapText="1"/>
    </xf>
    <xf numFmtId="0" fontId="24" fillId="2" borderId="32" xfId="3" applyFont="1" applyFill="1" applyBorder="1" applyAlignment="1">
      <alignment horizontal="left" vertical="top" wrapText="1"/>
    </xf>
    <xf numFmtId="174" fontId="13" fillId="0" borderId="22" xfId="8" applyNumberFormat="1" applyFont="1" applyFill="1" applyBorder="1"/>
    <xf numFmtId="170" fontId="4" fillId="3" borderId="0" xfId="1" applyNumberFormat="1" applyFont="1" applyFill="1"/>
    <xf numFmtId="174" fontId="4" fillId="3" borderId="0" xfId="3" applyNumberFormat="1" applyFont="1" applyFill="1"/>
    <xf numFmtId="0" fontId="24" fillId="2" borderId="15" xfId="3" applyFont="1" applyFill="1" applyBorder="1" applyAlignment="1">
      <alignment horizontal="left" vertical="top" wrapText="1"/>
    </xf>
    <xf numFmtId="174" fontId="3" fillId="2" borderId="26" xfId="8" applyNumberFormat="1" applyFont="1" applyFill="1" applyBorder="1"/>
    <xf numFmtId="10" fontId="3" fillId="2" borderId="0" xfId="2" applyNumberFormat="1" applyFont="1" applyFill="1"/>
    <xf numFmtId="174" fontId="13" fillId="2" borderId="33" xfId="8" applyNumberFormat="1" applyFont="1" applyFill="1" applyBorder="1"/>
    <xf numFmtId="174" fontId="3" fillId="2" borderId="25" xfId="8" applyNumberFormat="1" applyFont="1" applyFill="1" applyBorder="1"/>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0" fontId="24" fillId="2" borderId="15" xfId="3" applyFont="1" applyFill="1" applyBorder="1" applyAlignment="1">
      <alignment horizontal="left" vertical="top" wrapText="1"/>
    </xf>
    <xf numFmtId="167" fontId="23" fillId="7" borderId="0" xfId="3" applyNumberFormat="1" applyFont="1" applyFill="1"/>
    <xf numFmtId="0" fontId="3" fillId="2" borderId="27" xfId="3" applyFont="1" applyFill="1" applyBorder="1" applyAlignment="1">
      <alignment horizontal="left"/>
    </xf>
    <xf numFmtId="0" fontId="3" fillId="2" borderId="13" xfId="3" applyFont="1" applyFill="1" applyBorder="1" applyAlignment="1">
      <alignment horizontal="left"/>
    </xf>
    <xf numFmtId="175" fontId="3" fillId="2" borderId="34" xfId="8" applyNumberFormat="1" applyFont="1" applyFill="1" applyBorder="1"/>
    <xf numFmtId="174" fontId="3" fillId="2" borderId="0" xfId="3" applyNumberFormat="1" applyFont="1" applyFill="1"/>
    <xf numFmtId="0" fontId="28" fillId="4" borderId="1" xfId="4" applyFont="1" applyFill="1" applyBorder="1" applyAlignment="1">
      <alignment horizontal="center" wrapText="1"/>
    </xf>
    <xf numFmtId="0" fontId="28" fillId="4" borderId="2" xfId="4" applyFont="1" applyFill="1" applyBorder="1" applyAlignment="1">
      <alignment horizontal="center" wrapText="1"/>
    </xf>
    <xf numFmtId="0" fontId="28" fillId="4" borderId="3" xfId="4" applyFont="1" applyFill="1" applyBorder="1" applyAlignment="1">
      <alignment horizontal="center" wrapText="1"/>
    </xf>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4" fillId="2" borderId="6" xfId="3" applyFont="1" applyFill="1" applyBorder="1"/>
    <xf numFmtId="0" fontId="24" fillId="2" borderId="7" xfId="3" applyFont="1" applyFill="1" applyBorder="1"/>
    <xf numFmtId="164" fontId="24" fillId="2" borderId="7" xfId="3" applyNumberFormat="1" applyFont="1" applyFill="1" applyBorder="1"/>
    <xf numFmtId="0" fontId="24" fillId="2" borderId="8" xfId="3" applyFont="1" applyFill="1" applyBorder="1" applyAlignment="1">
      <alignment horizontal="center"/>
    </xf>
    <xf numFmtId="164" fontId="24" fillId="2" borderId="18" xfId="3" applyNumberFormat="1" applyFont="1" applyFill="1" applyBorder="1"/>
    <xf numFmtId="0" fontId="24" fillId="2" borderId="19" xfId="3" applyFont="1" applyFill="1" applyBorder="1" applyAlignment="1">
      <alignment horizontal="center"/>
    </xf>
    <xf numFmtId="0" fontId="12" fillId="4" borderId="1" xfId="3" applyFont="1" applyFill="1" applyBorder="1" applyAlignment="1">
      <alignment horizontal="center"/>
    </xf>
    <xf numFmtId="0" fontId="12" fillId="4" borderId="2" xfId="3" applyFont="1" applyFill="1" applyBorder="1" applyAlignment="1">
      <alignment horizontal="center"/>
    </xf>
    <xf numFmtId="0" fontId="12" fillId="4" borderId="3" xfId="3" applyFont="1" applyFill="1" applyBorder="1" applyAlignment="1">
      <alignment horizontal="center"/>
    </xf>
    <xf numFmtId="0" fontId="29" fillId="2" borderId="17" xfId="3" applyFont="1" applyFill="1" applyBorder="1" applyAlignment="1">
      <alignment horizontal="left" vertical="top" wrapText="1"/>
    </xf>
    <xf numFmtId="0" fontId="29" fillId="2" borderId="18" xfId="3" applyFont="1" applyFill="1" applyBorder="1" applyAlignment="1">
      <alignment horizontal="left" vertical="top" wrapText="1"/>
    </xf>
    <xf numFmtId="0" fontId="9" fillId="4" borderId="35" xfId="3" applyFont="1" applyFill="1" applyBorder="1" applyAlignment="1">
      <alignment horizontal="center" vertical="center"/>
    </xf>
    <xf numFmtId="0" fontId="9" fillId="4" borderId="36" xfId="3" applyFont="1" applyFill="1" applyBorder="1" applyAlignment="1">
      <alignment horizontal="center" vertical="center"/>
    </xf>
    <xf numFmtId="43" fontId="30" fillId="0" borderId="5" xfId="6" applyFont="1" applyFill="1" applyBorder="1" applyAlignment="1">
      <alignment horizontal="right" vertical="center"/>
    </xf>
    <xf numFmtId="43" fontId="4" fillId="3" borderId="0" xfId="6" applyFont="1" applyFill="1" applyAlignment="1">
      <alignment vertical="center"/>
    </xf>
    <xf numFmtId="0" fontId="24" fillId="2" borderId="0" xfId="3" applyFont="1" applyFill="1" applyAlignment="1">
      <alignment vertical="center"/>
    </xf>
    <xf numFmtId="0" fontId="9" fillId="8" borderId="35" xfId="3" applyFont="1" applyFill="1" applyBorder="1" applyAlignment="1">
      <alignment horizontal="center" vertical="center" wrapText="1"/>
    </xf>
    <xf numFmtId="0" fontId="9" fillId="8" borderId="36" xfId="3" applyFont="1" applyFill="1" applyBorder="1" applyAlignment="1">
      <alignment horizontal="center" vertical="center" wrapText="1"/>
    </xf>
    <xf numFmtId="164" fontId="9" fillId="8" borderId="36" xfId="3" applyNumberFormat="1" applyFont="1" applyFill="1" applyBorder="1" applyAlignment="1">
      <alignment horizontal="center" vertical="center" wrapText="1"/>
    </xf>
    <xf numFmtId="0" fontId="24" fillId="2" borderId="5" xfId="3" applyFont="1" applyFill="1" applyBorder="1" applyAlignment="1">
      <alignment horizontal="center" vertical="center"/>
    </xf>
    <xf numFmtId="0" fontId="24" fillId="3" borderId="35" xfId="3" applyFont="1" applyFill="1" applyBorder="1" applyAlignment="1">
      <alignment horizontal="left" vertical="center" wrapText="1"/>
    </xf>
    <xf numFmtId="1" fontId="24" fillId="2" borderId="36" xfId="3" applyNumberFormat="1" applyFont="1" applyFill="1" applyBorder="1" applyAlignment="1">
      <alignment horizontal="right" vertical="center" wrapText="1"/>
    </xf>
    <xf numFmtId="171" fontId="24" fillId="2" borderId="36" xfId="7" applyNumberFormat="1" applyFont="1" applyFill="1" applyBorder="1" applyAlignment="1">
      <alignment vertical="center"/>
    </xf>
    <xf numFmtId="175" fontId="24" fillId="2" borderId="36" xfId="8" applyNumberFormat="1" applyFont="1" applyFill="1" applyBorder="1" applyAlignment="1">
      <alignment vertical="center"/>
    </xf>
    <xf numFmtId="171" fontId="24" fillId="2" borderId="37" xfId="2" applyNumberFormat="1" applyFont="1" applyFill="1" applyBorder="1" applyAlignment="1">
      <alignment vertical="center"/>
    </xf>
    <xf numFmtId="171" fontId="24" fillId="2" borderId="37" xfId="7" applyNumberFormat="1" applyFont="1" applyFill="1" applyBorder="1" applyAlignment="1">
      <alignment vertical="center"/>
    </xf>
    <xf numFmtId="1" fontId="24" fillId="2" borderId="36" xfId="3" applyNumberFormat="1" applyFont="1" applyFill="1" applyBorder="1" applyAlignment="1">
      <alignment vertical="center"/>
    </xf>
    <xf numFmtId="176" fontId="24" fillId="2" borderId="5" xfId="3" applyNumberFormat="1" applyFont="1" applyFill="1" applyBorder="1" applyAlignment="1">
      <alignment horizontal="center" vertical="center"/>
    </xf>
    <xf numFmtId="0" fontId="23" fillId="3" borderId="0" xfId="3" applyFont="1" applyFill="1" applyAlignment="1">
      <alignment vertical="center"/>
    </xf>
    <xf numFmtId="177" fontId="24" fillId="2" borderId="36" xfId="3" applyNumberFormat="1" applyFont="1" applyFill="1" applyBorder="1" applyAlignment="1">
      <alignment vertical="center"/>
    </xf>
    <xf numFmtId="0" fontId="11" fillId="9" borderId="38" xfId="3" applyFont="1" applyFill="1" applyBorder="1" applyAlignment="1">
      <alignment horizontal="left" vertical="center" wrapText="1"/>
    </xf>
    <xf numFmtId="3" fontId="11" fillId="9" borderId="39" xfId="3" applyNumberFormat="1" applyFont="1" applyFill="1" applyBorder="1" applyAlignment="1">
      <alignment vertical="center"/>
    </xf>
    <xf numFmtId="171" fontId="11" fillId="9" borderId="39" xfId="3" applyNumberFormat="1" applyFont="1" applyFill="1" applyBorder="1" applyAlignment="1">
      <alignment vertical="center"/>
    </xf>
    <xf numFmtId="171" fontId="11" fillId="9" borderId="40" xfId="8" applyNumberFormat="1" applyFont="1" applyFill="1" applyBorder="1" applyAlignment="1">
      <alignment vertical="center"/>
    </xf>
    <xf numFmtId="0" fontId="24" fillId="0" borderId="5" xfId="3" applyFont="1" applyBorder="1" applyAlignment="1">
      <alignment horizontal="center" vertical="center"/>
    </xf>
    <xf numFmtId="169" fontId="23" fillId="3" borderId="0" xfId="1" applyFont="1" applyFill="1" applyAlignment="1">
      <alignment vertical="center"/>
    </xf>
    <xf numFmtId="175" fontId="4" fillId="3" borderId="0" xfId="3" applyNumberFormat="1" applyFont="1" applyFill="1" applyAlignment="1">
      <alignment vertical="center"/>
    </xf>
    <xf numFmtId="10" fontId="30" fillId="2" borderId="0" xfId="7" applyNumberFormat="1" applyFont="1" applyFill="1" applyBorder="1"/>
    <xf numFmtId="164" fontId="30" fillId="2" borderId="0" xfId="3" applyNumberFormat="1" applyFont="1" applyFill="1"/>
    <xf numFmtId="0" fontId="30" fillId="2" borderId="5" xfId="3" applyFont="1" applyFill="1" applyBorder="1" applyAlignment="1">
      <alignment horizontal="center"/>
    </xf>
    <xf numFmtId="167" fontId="4" fillId="3" borderId="0" xfId="6" applyNumberFormat="1" applyFont="1" applyFill="1" applyBorder="1"/>
    <xf numFmtId="0" fontId="9" fillId="4" borderId="17" xfId="3" applyFont="1" applyFill="1" applyBorder="1" applyAlignment="1">
      <alignment horizontal="center" vertical="center"/>
    </xf>
    <xf numFmtId="0" fontId="9" fillId="4" borderId="18" xfId="3" applyFont="1" applyFill="1" applyBorder="1" applyAlignment="1">
      <alignment horizontal="center" vertical="center"/>
    </xf>
    <xf numFmtId="0" fontId="9" fillId="4" borderId="19" xfId="3" applyFont="1" applyFill="1" applyBorder="1" applyAlignment="1">
      <alignment horizontal="center" vertical="center"/>
    </xf>
    <xf numFmtId="0" fontId="9" fillId="8" borderId="35" xfId="3" applyFont="1" applyFill="1" applyBorder="1" applyAlignment="1">
      <alignment horizontal="center" vertical="center" wrapText="1"/>
    </xf>
    <xf numFmtId="0" fontId="9" fillId="8" borderId="36" xfId="3" applyFont="1" applyFill="1" applyBorder="1" applyAlignment="1">
      <alignment horizontal="center" vertical="center" wrapText="1"/>
    </xf>
    <xf numFmtId="164" fontId="9" fillId="8" borderId="36" xfId="3" applyNumberFormat="1" applyFont="1" applyFill="1" applyBorder="1" applyAlignment="1">
      <alignment horizontal="center" vertical="center" wrapText="1"/>
    </xf>
    <xf numFmtId="43" fontId="30" fillId="3" borderId="5" xfId="6" applyFont="1" applyFill="1" applyBorder="1" applyAlignment="1">
      <alignment horizontal="right"/>
    </xf>
    <xf numFmtId="43" fontId="4" fillId="3" borderId="0" xfId="6" applyFont="1" applyFill="1"/>
    <xf numFmtId="178" fontId="4" fillId="3" borderId="0" xfId="7" applyNumberFormat="1" applyFont="1" applyFill="1" applyBorder="1" applyAlignment="1">
      <alignment horizontal="left"/>
    </xf>
    <xf numFmtId="0" fontId="11" fillId="3" borderId="41" xfId="3" applyFont="1" applyFill="1" applyBorder="1" applyAlignment="1">
      <alignment vertical="center"/>
    </xf>
    <xf numFmtId="171" fontId="11" fillId="3" borderId="42" xfId="3" applyNumberFormat="1" applyFont="1" applyFill="1" applyBorder="1" applyAlignment="1">
      <alignment vertical="center"/>
    </xf>
    <xf numFmtId="179" fontId="11" fillId="3" borderId="42" xfId="1" applyNumberFormat="1" applyFont="1" applyFill="1" applyBorder="1" applyAlignment="1">
      <alignment vertical="center"/>
    </xf>
    <xf numFmtId="179" fontId="31" fillId="3" borderId="42" xfId="1" applyNumberFormat="1" applyFont="1" applyFill="1" applyBorder="1" applyAlignment="1">
      <alignment vertical="center"/>
    </xf>
    <xf numFmtId="43" fontId="30" fillId="3" borderId="5" xfId="6" applyFont="1" applyFill="1" applyBorder="1" applyAlignment="1">
      <alignment horizontal="right" vertical="center"/>
    </xf>
    <xf numFmtId="178" fontId="4" fillId="3" borderId="0" xfId="7" applyNumberFormat="1" applyFont="1" applyFill="1" applyBorder="1" applyAlignment="1">
      <alignment horizontal="left" vertical="center"/>
    </xf>
    <xf numFmtId="0" fontId="24" fillId="3" borderId="35" xfId="3" applyFont="1" applyFill="1" applyBorder="1" applyAlignment="1">
      <alignment vertical="center"/>
    </xf>
    <xf numFmtId="171" fontId="24" fillId="0" borderId="36" xfId="3" applyNumberFormat="1" applyFont="1" applyBorder="1" applyAlignment="1">
      <alignment vertical="center"/>
    </xf>
    <xf numFmtId="171" fontId="24" fillId="0" borderId="36" xfId="7" applyNumberFormat="1" applyFont="1" applyBorder="1" applyAlignment="1">
      <alignment vertical="center"/>
    </xf>
    <xf numFmtId="171" fontId="30" fillId="3" borderId="36" xfId="7" applyNumberFormat="1" applyFont="1" applyFill="1" applyBorder="1" applyAlignment="1">
      <alignment vertical="center"/>
    </xf>
    <xf numFmtId="43" fontId="31" fillId="3" borderId="5" xfId="6" applyFont="1" applyFill="1" applyBorder="1" applyAlignment="1">
      <alignment horizontal="center" vertical="center"/>
    </xf>
    <xf numFmtId="43" fontId="9" fillId="3" borderId="0" xfId="6" applyFont="1" applyFill="1" applyBorder="1" applyAlignment="1">
      <alignment vertical="center"/>
    </xf>
    <xf numFmtId="171" fontId="30" fillId="3" borderId="36" xfId="7" applyNumberFormat="1" applyFont="1" applyFill="1" applyBorder="1" applyAlignment="1">
      <alignment horizontal="right" vertical="center"/>
    </xf>
    <xf numFmtId="43" fontId="30" fillId="3" borderId="5" xfId="6" applyFont="1" applyFill="1" applyBorder="1" applyAlignment="1">
      <alignment horizontal="center" vertical="center"/>
    </xf>
    <xf numFmtId="169" fontId="4" fillId="3" borderId="0" xfId="3" applyNumberFormat="1" applyFont="1" applyFill="1" applyAlignment="1">
      <alignment vertical="center"/>
    </xf>
    <xf numFmtId="16" fontId="24" fillId="3" borderId="35" xfId="3" applyNumberFormat="1" applyFont="1" applyFill="1" applyBorder="1" applyAlignment="1">
      <alignment vertical="center"/>
    </xf>
    <xf numFmtId="171" fontId="30" fillId="0" borderId="36" xfId="7" applyNumberFormat="1" applyFont="1" applyFill="1" applyBorder="1" applyAlignment="1">
      <alignment horizontal="right" vertical="center"/>
    </xf>
    <xf numFmtId="164" fontId="4" fillId="3" borderId="0" xfId="3" applyNumberFormat="1" applyFont="1" applyFill="1" applyAlignment="1">
      <alignment vertical="center"/>
    </xf>
    <xf numFmtId="0" fontId="11" fillId="9" borderId="35" xfId="3" applyFont="1" applyFill="1" applyBorder="1"/>
    <xf numFmtId="0" fontId="24" fillId="9" borderId="36" xfId="3" applyFont="1" applyFill="1" applyBorder="1"/>
    <xf numFmtId="171" fontId="11" fillId="9" borderId="36" xfId="2" applyNumberFormat="1" applyFont="1" applyFill="1" applyBorder="1"/>
    <xf numFmtId="43" fontId="30" fillId="3" borderId="5" xfId="6" applyFont="1" applyFill="1" applyBorder="1" applyAlignment="1">
      <alignment horizontal="center"/>
    </xf>
    <xf numFmtId="0" fontId="3" fillId="3" borderId="35" xfId="3" applyFont="1" applyFill="1" applyBorder="1"/>
    <xf numFmtId="0" fontId="24" fillId="3" borderId="36" xfId="3" applyFont="1" applyFill="1" applyBorder="1"/>
    <xf numFmtId="171" fontId="24" fillId="3" borderId="36" xfId="2" applyNumberFormat="1" applyFont="1" applyFill="1" applyBorder="1"/>
    <xf numFmtId="171" fontId="30" fillId="3" borderId="36" xfId="2" applyNumberFormat="1" applyFont="1" applyFill="1" applyBorder="1"/>
    <xf numFmtId="10" fontId="4" fillId="3" borderId="0" xfId="7" applyNumberFormat="1" applyFont="1" applyFill="1"/>
    <xf numFmtId="0" fontId="13" fillId="9" borderId="35" xfId="3" applyFont="1" applyFill="1" applyBorder="1" applyAlignment="1">
      <alignment vertical="center" wrapText="1"/>
    </xf>
    <xf numFmtId="0" fontId="11" fillId="9" borderId="36" xfId="3" applyFont="1" applyFill="1" applyBorder="1" applyAlignment="1">
      <alignment vertical="center"/>
    </xf>
    <xf numFmtId="171" fontId="11" fillId="9" borderId="36" xfId="2" applyNumberFormat="1" applyFont="1" applyFill="1" applyBorder="1" applyAlignment="1">
      <alignment vertical="center"/>
    </xf>
    <xf numFmtId="171" fontId="31" fillId="9" borderId="36" xfId="2" applyNumberFormat="1" applyFont="1" applyFill="1" applyBorder="1" applyAlignment="1">
      <alignment vertical="center"/>
    </xf>
    <xf numFmtId="0" fontId="3" fillId="3" borderId="20" xfId="3" applyFont="1" applyFill="1" applyBorder="1" applyAlignment="1">
      <alignment vertical="center"/>
    </xf>
    <xf numFmtId="0" fontId="32" fillId="3" borderId="14" xfId="3" applyFont="1" applyFill="1" applyBorder="1" applyAlignment="1">
      <alignment vertical="center"/>
    </xf>
    <xf numFmtId="171" fontId="24" fillId="3" borderId="36" xfId="2" applyNumberFormat="1" applyFont="1" applyFill="1" applyBorder="1" applyAlignment="1">
      <alignment vertical="center"/>
    </xf>
    <xf numFmtId="171" fontId="30" fillId="3" borderId="36" xfId="2" applyNumberFormat="1" applyFont="1" applyFill="1" applyBorder="1" applyAlignment="1">
      <alignment vertical="center"/>
    </xf>
    <xf numFmtId="0" fontId="13" fillId="3" borderId="4" xfId="3" applyFont="1" applyFill="1" applyBorder="1" applyAlignment="1">
      <alignment vertical="center"/>
    </xf>
    <xf numFmtId="0" fontId="11" fillId="3" borderId="0" xfId="3" applyFont="1" applyFill="1" applyAlignment="1">
      <alignment vertical="center"/>
    </xf>
    <xf numFmtId="171" fontId="11" fillId="3" borderId="0" xfId="2" applyNumberFormat="1" applyFont="1" applyFill="1" applyBorder="1" applyAlignment="1">
      <alignment vertical="center"/>
    </xf>
    <xf numFmtId="171" fontId="31" fillId="3" borderId="0" xfId="2" applyNumberFormat="1" applyFont="1" applyFill="1" applyBorder="1" applyAlignment="1">
      <alignment vertical="center"/>
    </xf>
    <xf numFmtId="171" fontId="31" fillId="3" borderId="5" xfId="2" applyNumberFormat="1" applyFont="1" applyFill="1" applyBorder="1" applyAlignment="1">
      <alignment vertical="center"/>
    </xf>
    <xf numFmtId="0" fontId="13" fillId="3" borderId="35" xfId="3" applyFont="1" applyFill="1" applyBorder="1" applyAlignment="1">
      <alignment horizontal="left"/>
    </xf>
    <xf numFmtId="0" fontId="13" fillId="3" borderId="36" xfId="3" applyFont="1" applyFill="1" applyBorder="1" applyAlignment="1">
      <alignment horizontal="left"/>
    </xf>
    <xf numFmtId="170" fontId="11" fillId="3" borderId="36" xfId="1" applyNumberFormat="1" applyFont="1" applyFill="1" applyBorder="1"/>
    <xf numFmtId="0" fontId="3" fillId="3" borderId="35" xfId="3" applyFont="1" applyFill="1" applyBorder="1" applyAlignment="1">
      <alignment horizontal="left"/>
    </xf>
    <xf numFmtId="0" fontId="3" fillId="3" borderId="36" xfId="3" applyFont="1" applyFill="1" applyBorder="1" applyAlignment="1">
      <alignment horizontal="left"/>
    </xf>
    <xf numFmtId="170" fontId="3" fillId="2" borderId="36" xfId="1" applyNumberFormat="1" applyFont="1" applyFill="1" applyBorder="1"/>
    <xf numFmtId="170" fontId="30" fillId="3" borderId="36" xfId="1" applyNumberFormat="1" applyFont="1" applyFill="1" applyBorder="1"/>
    <xf numFmtId="0" fontId="30" fillId="3" borderId="5" xfId="3" applyFont="1" applyFill="1" applyBorder="1" applyAlignment="1">
      <alignment horizontal="center"/>
    </xf>
    <xf numFmtId="180" fontId="13" fillId="3" borderId="36" xfId="3" applyNumberFormat="1" applyFont="1" applyFill="1" applyBorder="1"/>
    <xf numFmtId="169" fontId="4" fillId="3" borderId="0" xfId="1" applyFont="1" applyFill="1" applyBorder="1"/>
    <xf numFmtId="0" fontId="33" fillId="2" borderId="4" xfId="3" applyFont="1" applyFill="1" applyBorder="1"/>
    <xf numFmtId="0" fontId="30" fillId="3" borderId="0" xfId="3" applyFont="1" applyFill="1"/>
    <xf numFmtId="164" fontId="30" fillId="3" borderId="0" xfId="3" applyNumberFormat="1" applyFont="1" applyFill="1"/>
    <xf numFmtId="0" fontId="32" fillId="2" borderId="4" xfId="3" applyFont="1" applyFill="1" applyBorder="1"/>
    <xf numFmtId="0" fontId="24" fillId="3" borderId="35" xfId="3" applyFont="1" applyFill="1" applyBorder="1" applyAlignment="1">
      <alignment horizontal="left" wrapText="1"/>
    </xf>
    <xf numFmtId="0" fontId="24" fillId="2" borderId="36" xfId="3" applyFont="1" applyFill="1" applyBorder="1"/>
    <xf numFmtId="10" fontId="24" fillId="2" borderId="36" xfId="7" applyNumberFormat="1" applyFont="1" applyFill="1" applyBorder="1" applyAlignment="1"/>
    <xf numFmtId="170" fontId="24" fillId="2" borderId="36" xfId="1" applyNumberFormat="1" applyFont="1" applyFill="1" applyBorder="1" applyAlignment="1">
      <alignment horizontal="right" wrapText="1"/>
    </xf>
    <xf numFmtId="10" fontId="24" fillId="2" borderId="36" xfId="2" applyNumberFormat="1" applyFont="1" applyFill="1" applyBorder="1" applyAlignment="1"/>
    <xf numFmtId="0" fontId="11" fillId="9" borderId="35" xfId="3" applyFont="1" applyFill="1" applyBorder="1" applyAlignment="1">
      <alignment horizontal="left" wrapText="1"/>
    </xf>
    <xf numFmtId="3" fontId="11" fillId="9" borderId="36" xfId="3" applyNumberFormat="1" applyFont="1" applyFill="1" applyBorder="1"/>
    <xf numFmtId="10" fontId="11" fillId="9" borderId="36" xfId="3" applyNumberFormat="1" applyFont="1" applyFill="1" applyBorder="1"/>
    <xf numFmtId="10" fontId="11" fillId="9" borderId="36" xfId="8" applyNumberFormat="1" applyFont="1" applyFill="1" applyBorder="1" applyAlignment="1"/>
    <xf numFmtId="167" fontId="4" fillId="3" borderId="0" xfId="3" applyNumberFormat="1" applyFont="1" applyFill="1"/>
    <xf numFmtId="181" fontId="4" fillId="3" borderId="0" xfId="3" applyNumberFormat="1" applyFont="1" applyFill="1"/>
    <xf numFmtId="0" fontId="30" fillId="3" borderId="7" xfId="3" applyFont="1" applyFill="1" applyBorder="1"/>
    <xf numFmtId="164" fontId="30" fillId="3" borderId="7" xfId="3" applyNumberFormat="1" applyFont="1" applyFill="1" applyBorder="1"/>
    <xf numFmtId="0" fontId="30" fillId="3" borderId="8" xfId="3" applyFont="1" applyFill="1" applyBorder="1" applyAlignment="1">
      <alignment horizontal="center"/>
    </xf>
    <xf numFmtId="0" fontId="11" fillId="2" borderId="4" xfId="3" applyFont="1" applyFill="1" applyBorder="1" applyAlignment="1">
      <alignment horizontal="center" vertical="top" wrapText="1"/>
    </xf>
    <xf numFmtId="0" fontId="11" fillId="2" borderId="0" xfId="3" applyFont="1" applyFill="1" applyAlignment="1">
      <alignment horizontal="center" vertical="top" wrapText="1"/>
    </xf>
    <xf numFmtId="0" fontId="11" fillId="2" borderId="6" xfId="3" applyFont="1" applyFill="1" applyBorder="1" applyAlignment="1">
      <alignment horizontal="left" vertical="top" wrapText="1"/>
    </xf>
    <xf numFmtId="0" fontId="11" fillId="2" borderId="7" xfId="3" applyFont="1" applyFill="1" applyBorder="1" applyAlignment="1">
      <alignment horizontal="left" vertical="top" wrapText="1"/>
    </xf>
    <xf numFmtId="0" fontId="24" fillId="2" borderId="43" xfId="3" applyFont="1" applyFill="1" applyBorder="1" applyAlignment="1">
      <alignment horizontal="left" vertical="top" wrapText="1"/>
    </xf>
    <xf numFmtId="0" fontId="24" fillId="2" borderId="32" xfId="3" applyFont="1" applyFill="1" applyBorder="1"/>
    <xf numFmtId="178" fontId="24" fillId="2" borderId="44" xfId="7" applyNumberFormat="1" applyFont="1" applyFill="1" applyBorder="1" applyAlignment="1">
      <alignment horizontal="center"/>
    </xf>
    <xf numFmtId="178" fontId="4" fillId="3" borderId="0" xfId="3" applyNumberFormat="1" applyFont="1" applyFill="1"/>
    <xf numFmtId="0" fontId="24" fillId="2" borderId="15" xfId="3" applyFont="1" applyFill="1" applyBorder="1"/>
    <xf numFmtId="178" fontId="24"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8" fontId="24"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8"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8" fontId="24" fillId="2" borderId="5" xfId="7" applyNumberFormat="1" applyFont="1" applyFill="1" applyBorder="1" applyAlignment="1">
      <alignment horizontal="center"/>
    </xf>
    <xf numFmtId="0" fontId="24" fillId="2" borderId="31" xfId="3" applyFont="1" applyFill="1" applyBorder="1" applyAlignment="1">
      <alignment horizontal="left" vertical="top"/>
    </xf>
    <xf numFmtId="0" fontId="24" fillId="2" borderId="43" xfId="3" applyFont="1" applyFill="1" applyBorder="1" applyAlignment="1">
      <alignment horizontal="left" vertical="top"/>
    </xf>
    <xf numFmtId="0" fontId="24" fillId="2" borderId="20" xfId="3" applyFont="1" applyFill="1" applyBorder="1" applyAlignment="1">
      <alignment horizontal="left" vertical="top"/>
    </xf>
    <xf numFmtId="0" fontId="24" fillId="2" borderId="14" xfId="3" applyFont="1" applyFill="1" applyBorder="1" applyAlignment="1">
      <alignment horizontal="left" vertical="top"/>
    </xf>
    <xf numFmtId="178" fontId="24" fillId="2" borderId="30" xfId="7" applyNumberFormat="1" applyFont="1" applyFill="1" applyBorder="1" applyAlignment="1">
      <alignment horizontal="center"/>
    </xf>
    <xf numFmtId="0" fontId="24" fillId="2" borderId="27" xfId="3" applyFont="1" applyFill="1" applyBorder="1" applyAlignment="1">
      <alignment horizontal="left" vertical="top"/>
    </xf>
    <xf numFmtId="0" fontId="24" fillId="2" borderId="12" xfId="3" applyFont="1" applyFill="1" applyBorder="1" applyAlignment="1">
      <alignment horizontal="left" vertical="top"/>
    </xf>
    <xf numFmtId="0" fontId="4" fillId="0" borderId="0" xfId="3" applyFont="1"/>
    <xf numFmtId="0" fontId="13"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3" fillId="6" borderId="21" xfId="3" applyNumberFormat="1" applyFont="1" applyFill="1" applyBorder="1" applyAlignment="1">
      <alignment horizontal="center" vertical="top" wrapText="1"/>
    </xf>
    <xf numFmtId="10" fontId="13" fillId="2" borderId="21" xfId="2" applyNumberFormat="1" applyFont="1" applyFill="1" applyBorder="1" applyAlignment="1">
      <alignment horizontal="center" vertical="center"/>
    </xf>
    <xf numFmtId="10" fontId="13" fillId="0" borderId="21" xfId="2" applyNumberFormat="1" applyFont="1" applyFill="1" applyBorder="1" applyAlignment="1">
      <alignment horizontal="center" vertical="center"/>
    </xf>
    <xf numFmtId="10" fontId="13" fillId="2" borderId="4"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top" wrapText="1"/>
    </xf>
    <xf numFmtId="10" fontId="13" fillId="2" borderId="5"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center" wrapText="1"/>
    </xf>
    <xf numFmtId="10" fontId="11" fillId="2" borderId="4" xfId="2" applyNumberFormat="1" applyFont="1" applyFill="1" applyBorder="1" applyAlignment="1">
      <alignment horizontal="center" vertical="center"/>
    </xf>
    <xf numFmtId="10" fontId="34" fillId="2" borderId="4" xfId="7" applyNumberFormat="1" applyFont="1" applyFill="1" applyBorder="1" applyAlignment="1">
      <alignment horizontal="left" vertical="top" wrapText="1"/>
    </xf>
    <xf numFmtId="10" fontId="35" fillId="2" borderId="0" xfId="7" applyNumberFormat="1" applyFont="1" applyFill="1" applyBorder="1" applyAlignment="1">
      <alignment horizontal="center" vertical="top" wrapText="1"/>
    </xf>
    <xf numFmtId="10" fontId="35" fillId="2" borderId="5" xfId="7" applyNumberFormat="1" applyFont="1" applyFill="1" applyBorder="1" applyAlignment="1">
      <alignment horizontal="center" vertical="top" wrapText="1"/>
    </xf>
    <xf numFmtId="0" fontId="36" fillId="2" borderId="4" xfId="3" applyFont="1" applyFill="1" applyBorder="1" applyAlignment="1">
      <alignment horizontal="left" vertical="center" wrapText="1"/>
    </xf>
    <xf numFmtId="0" fontId="36" fillId="2" borderId="0" xfId="3" applyFont="1" applyFill="1" applyAlignment="1">
      <alignment horizontal="left" vertical="center" wrapText="1"/>
    </xf>
    <xf numFmtId="0" fontId="36" fillId="2" borderId="5" xfId="3" applyFont="1" applyFill="1" applyBorder="1" applyAlignment="1">
      <alignment horizontal="left" vertical="center"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9" fillId="4" borderId="1" xfId="4" applyFont="1" applyFill="1" applyBorder="1" applyAlignment="1">
      <alignment horizontal="left"/>
    </xf>
    <xf numFmtId="0" fontId="9" fillId="4" borderId="2" xfId="4" applyFont="1" applyFill="1" applyBorder="1" applyAlignment="1">
      <alignment horizontal="left"/>
    </xf>
    <xf numFmtId="0" fontId="9" fillId="4" borderId="3" xfId="4" applyFont="1" applyFill="1" applyBorder="1" applyAlignment="1">
      <alignment horizontal="left"/>
    </xf>
    <xf numFmtId="0" fontId="3" fillId="0" borderId="0" xfId="3" applyFont="1" applyAlignment="1">
      <alignment horizontal="left" wrapText="1"/>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7"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0" borderId="34" xfId="4" applyFont="1" applyBorder="1" applyAlignment="1">
      <alignment horizontal="right" vertical="center" wrapText="1"/>
    </xf>
    <xf numFmtId="0" fontId="5" fillId="3" borderId="4" xfId="4" applyFill="1" applyBorder="1" applyAlignment="1">
      <alignment horizontal="left" wrapText="1"/>
    </xf>
    <xf numFmtId="0" fontId="5" fillId="3" borderId="0" xfId="4" applyFill="1" applyAlignment="1">
      <alignment horizontal="left" wrapText="1"/>
    </xf>
    <xf numFmtId="0" fontId="5" fillId="3" borderId="5" xfId="4" applyFill="1" applyBorder="1" applyAlignment="1">
      <alignment horizontal="left" wrapText="1"/>
    </xf>
    <xf numFmtId="0" fontId="12" fillId="5" borderId="1" xfId="3" applyFont="1" applyFill="1" applyBorder="1" applyAlignment="1">
      <alignment horizontal="center" vertical="top" wrapText="1"/>
    </xf>
    <xf numFmtId="0" fontId="12" fillId="5" borderId="2" xfId="3" applyFont="1" applyFill="1" applyBorder="1" applyAlignment="1">
      <alignment horizontal="center" vertical="top" wrapText="1"/>
    </xf>
    <xf numFmtId="0" fontId="12" fillId="5" borderId="3" xfId="3" applyFont="1" applyFill="1" applyBorder="1" applyAlignment="1">
      <alignment horizontal="center" vertical="top" wrapText="1"/>
    </xf>
    <xf numFmtId="0" fontId="11" fillId="2" borderId="17" xfId="3" applyFont="1" applyFill="1" applyBorder="1" applyAlignment="1">
      <alignment vertical="top" wrapText="1"/>
    </xf>
    <xf numFmtId="0" fontId="11" fillId="2" borderId="18" xfId="3" applyFont="1" applyFill="1" applyBorder="1" applyAlignment="1">
      <alignment vertical="top" wrapText="1"/>
    </xf>
    <xf numFmtId="0" fontId="13" fillId="2" borderId="1" xfId="3" applyFont="1" applyFill="1" applyBorder="1" applyAlignment="1">
      <alignment vertical="top" wrapText="1"/>
    </xf>
    <xf numFmtId="0" fontId="13" fillId="2" borderId="2" xfId="3" applyFont="1" applyFill="1" applyBorder="1" applyAlignment="1">
      <alignment vertical="top" wrapText="1"/>
    </xf>
    <xf numFmtId="0" fontId="13" fillId="2" borderId="3" xfId="3" applyFont="1" applyFill="1" applyBorder="1" applyAlignment="1">
      <alignment vertical="top" wrapText="1"/>
    </xf>
    <xf numFmtId="172" fontId="13"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4" fillId="2" borderId="4" xfId="3" applyFont="1" applyFill="1" applyBorder="1" applyAlignment="1">
      <alignment horizontal="left" vertical="top"/>
    </xf>
    <xf numFmtId="0" fontId="24" fillId="2" borderId="0" xfId="3" applyFont="1" applyFill="1" applyAlignment="1">
      <alignment horizontal="left" vertical="top"/>
    </xf>
    <xf numFmtId="175" fontId="24" fillId="3" borderId="45" xfId="8" applyNumberFormat="1" applyFont="1" applyFill="1" applyBorder="1"/>
    <xf numFmtId="0" fontId="10" fillId="0" borderId="0" xfId="3" applyFont="1" applyAlignment="1">
      <alignment horizontal="left" vertical="top"/>
    </xf>
    <xf numFmtId="175" fontId="24" fillId="2" borderId="45" xfId="8" applyNumberFormat="1" applyFont="1" applyFill="1" applyBorder="1"/>
    <xf numFmtId="175" fontId="11" fillId="2" borderId="33" xfId="8" applyNumberFormat="1" applyFont="1" applyFill="1" applyBorder="1"/>
    <xf numFmtId="0" fontId="24" fillId="2" borderId="6" xfId="3" applyFont="1" applyFill="1" applyBorder="1" applyAlignment="1">
      <alignment horizontal="center" vertical="top" wrapText="1"/>
    </xf>
    <xf numFmtId="0" fontId="24" fillId="2" borderId="7" xfId="3" applyFont="1" applyFill="1" applyBorder="1" applyAlignment="1">
      <alignment horizontal="center" vertical="top" wrapText="1"/>
    </xf>
    <xf numFmtId="0" fontId="24" fillId="2" borderId="8" xfId="3" applyFont="1" applyFill="1" applyBorder="1"/>
    <xf numFmtId="43" fontId="24" fillId="2" borderId="34" xfId="6" applyFont="1" applyFill="1" applyBorder="1"/>
    <xf numFmtId="164" fontId="24" fillId="2" borderId="0" xfId="8" applyNumberFormat="1" applyFont="1" applyFill="1" applyBorder="1"/>
    <xf numFmtId="0" fontId="24" fillId="2" borderId="4" xfId="3" applyFont="1" applyFill="1" applyBorder="1" applyAlignment="1">
      <alignment horizontal="center" vertical="top" wrapText="1"/>
    </xf>
    <xf numFmtId="43" fontId="24" fillId="2" borderId="0" xfId="6" applyFont="1" applyFill="1" applyBorder="1"/>
    <xf numFmtId="0" fontId="13" fillId="6" borderId="1" xfId="3" applyFont="1" applyFill="1" applyBorder="1" applyAlignment="1">
      <alignment horizontal="left" vertical="center" wrapText="1"/>
    </xf>
    <xf numFmtId="0" fontId="13" fillId="6" borderId="2" xfId="3" applyFont="1" applyFill="1" applyBorder="1" applyAlignment="1">
      <alignment horizontal="left" vertical="center" wrapText="1"/>
    </xf>
    <xf numFmtId="172" fontId="11" fillId="6" borderId="21" xfId="8" applyFont="1" applyFill="1" applyBorder="1" applyAlignment="1">
      <alignment horizontal="right" vertical="center"/>
    </xf>
    <xf numFmtId="0" fontId="11" fillId="6" borderId="21" xfId="3" applyFont="1" applyFill="1" applyBorder="1" applyAlignment="1">
      <alignment horizontal="right" vertical="center"/>
    </xf>
    <xf numFmtId="164" fontId="11" fillId="6" borderId="21" xfId="3" applyNumberFormat="1" applyFont="1" applyFill="1" applyBorder="1" applyAlignment="1">
      <alignment horizontal="right" vertical="center"/>
    </xf>
    <xf numFmtId="0" fontId="13" fillId="2" borderId="4" xfId="3" applyFont="1" applyFill="1" applyBorder="1" applyAlignment="1">
      <alignment horizontal="left" vertical="center" wrapText="1"/>
    </xf>
    <xf numFmtId="0" fontId="13" fillId="2" borderId="0" xfId="3" applyFont="1" applyFill="1" applyAlignment="1">
      <alignment horizontal="center" vertical="center" wrapText="1"/>
    </xf>
    <xf numFmtId="172" fontId="11" fillId="2" borderId="45" xfId="8" applyFont="1" applyFill="1" applyBorder="1" applyAlignment="1">
      <alignment horizontal="center" vertical="center"/>
    </xf>
    <xf numFmtId="0" fontId="11" fillId="2" borderId="22" xfId="3" applyFont="1" applyFill="1" applyBorder="1" applyAlignment="1">
      <alignment horizontal="center" vertical="center"/>
    </xf>
    <xf numFmtId="164" fontId="11" fillId="2" borderId="22" xfId="3" applyNumberFormat="1" applyFont="1" applyFill="1" applyBorder="1" applyAlignment="1">
      <alignment horizontal="center" vertical="center"/>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175" fontId="3" fillId="2" borderId="45" xfId="8" applyNumberFormat="1" applyFont="1" applyFill="1" applyBorder="1" applyAlignment="1"/>
    <xf numFmtId="43" fontId="24" fillId="2" borderId="45" xfId="6" applyFont="1" applyFill="1" applyBorder="1"/>
    <xf numFmtId="175" fontId="24" fillId="2" borderId="45" xfId="3" applyNumberFormat="1" applyFont="1" applyFill="1" applyBorder="1"/>
    <xf numFmtId="0" fontId="24" fillId="2" borderId="4" xfId="3" applyFont="1" applyFill="1" applyBorder="1" applyAlignment="1">
      <alignment horizontal="left" vertical="top" wrapText="1" indent="1"/>
    </xf>
    <xf numFmtId="175" fontId="24" fillId="2" borderId="45" xfId="8" applyNumberFormat="1" applyFont="1" applyFill="1" applyBorder="1" applyAlignment="1"/>
    <xf numFmtId="175" fontId="3" fillId="2" borderId="45" xfId="3" applyNumberFormat="1" applyFont="1" applyFill="1" applyBorder="1"/>
    <xf numFmtId="175" fontId="13" fillId="2" borderId="33" xfId="8" applyNumberFormat="1" applyFont="1" applyFill="1" applyBorder="1" applyAlignment="1"/>
    <xf numFmtId="175" fontId="11" fillId="2" borderId="33" xfId="8" applyNumberFormat="1" applyFont="1" applyFill="1" applyBorder="1" applyAlignment="1"/>
    <xf numFmtId="175" fontId="11" fillId="2" borderId="33" xfId="3" applyNumberFormat="1" applyFont="1" applyFill="1" applyBorder="1"/>
    <xf numFmtId="0" fontId="11" fillId="2" borderId="4" xfId="3" applyFont="1" applyFill="1" applyBorder="1" applyAlignment="1">
      <alignment horizontal="left" vertical="top" wrapText="1"/>
    </xf>
    <xf numFmtId="0" fontId="11" fillId="2" borderId="0" xfId="3" applyFont="1" applyFill="1" applyAlignment="1">
      <alignment horizontal="left" vertical="top" wrapText="1"/>
    </xf>
    <xf numFmtId="175" fontId="11" fillId="2" borderId="45" xfId="8" applyNumberFormat="1" applyFont="1" applyFill="1" applyBorder="1" applyAlignment="1"/>
    <xf numFmtId="175" fontId="11" fillId="2" borderId="45" xfId="3" applyNumberFormat="1" applyFont="1" applyFill="1" applyBorder="1"/>
    <xf numFmtId="175" fontId="24" fillId="2" borderId="5" xfId="3" applyNumberFormat="1" applyFont="1" applyFill="1" applyBorder="1" applyAlignment="1">
      <alignment horizontal="center"/>
    </xf>
    <xf numFmtId="0" fontId="24" fillId="2" borderId="34" xfId="3" applyFont="1" applyFill="1" applyBorder="1"/>
    <xf numFmtId="164" fontId="24" fillId="2" borderId="34" xfId="3" applyNumberFormat="1" applyFont="1" applyFill="1" applyBorder="1"/>
    <xf numFmtId="0" fontId="24" fillId="2" borderId="6" xfId="3" applyFont="1" applyFill="1" applyBorder="1" applyAlignment="1">
      <alignment vertical="top" wrapText="1"/>
    </xf>
    <xf numFmtId="0" fontId="24" fillId="2" borderId="7" xfId="3" applyFont="1" applyFill="1" applyBorder="1" applyAlignment="1">
      <alignment vertical="top" wrapText="1"/>
    </xf>
    <xf numFmtId="0" fontId="24" fillId="2" borderId="17" xfId="3" applyFont="1" applyFill="1" applyBorder="1" applyAlignment="1">
      <alignment vertical="top" wrapText="1"/>
    </xf>
    <xf numFmtId="0" fontId="24" fillId="2" borderId="18" xfId="3" applyFont="1" applyFill="1" applyBorder="1" applyAlignment="1">
      <alignment vertical="top" wrapText="1"/>
    </xf>
    <xf numFmtId="0" fontId="11" fillId="2" borderId="7" xfId="3" applyFont="1" applyFill="1" applyBorder="1" applyAlignment="1">
      <alignment vertical="top" wrapText="1"/>
    </xf>
    <xf numFmtId="0" fontId="12" fillId="5" borderId="1" xfId="4" applyFont="1" applyFill="1" applyBorder="1" applyAlignment="1">
      <alignment horizontal="center"/>
    </xf>
    <xf numFmtId="0" fontId="12" fillId="5" borderId="2" xfId="4" applyFont="1" applyFill="1" applyBorder="1" applyAlignment="1">
      <alignment horizontal="center"/>
    </xf>
    <xf numFmtId="0" fontId="12" fillId="5" borderId="3" xfId="4" applyFont="1" applyFill="1" applyBorder="1" applyAlignment="1">
      <alignment horizontal="center"/>
    </xf>
    <xf numFmtId="0" fontId="24" fillId="2" borderId="5" xfId="3" applyFont="1" applyFill="1" applyBorder="1" applyAlignment="1">
      <alignment horizontal="left" vertical="top" wrapText="1"/>
    </xf>
    <xf numFmtId="0" fontId="9" fillId="8" borderId="35" xfId="4" applyFont="1" applyFill="1" applyBorder="1" applyAlignment="1">
      <alignment horizontal="center" vertical="center" wrapText="1"/>
    </xf>
    <xf numFmtId="0" fontId="28" fillId="8" borderId="36" xfId="3" applyFont="1" applyFill="1" applyBorder="1" applyAlignment="1">
      <alignment horizontal="center" vertical="center" wrapText="1"/>
    </xf>
    <xf numFmtId="0" fontId="28" fillId="8" borderId="36" xfId="3" applyFont="1" applyFill="1" applyBorder="1" applyAlignment="1">
      <alignment horizontal="center" vertical="center" wrapText="1"/>
    </xf>
    <xf numFmtId="164" fontId="28" fillId="8" borderId="36" xfId="3" applyNumberFormat="1" applyFont="1" applyFill="1" applyBorder="1" applyAlignment="1">
      <alignment horizontal="center" vertical="center" wrapText="1"/>
    </xf>
    <xf numFmtId="0" fontId="28" fillId="8" borderId="37" xfId="3" applyFont="1" applyFill="1" applyBorder="1" applyAlignment="1">
      <alignment horizontal="center" vertical="center" wrapText="1"/>
    </xf>
    <xf numFmtId="0" fontId="3" fillId="10" borderId="35" xfId="3" applyFont="1" applyFill="1" applyBorder="1" applyAlignment="1">
      <alignment horizontal="left" vertical="top" wrapText="1"/>
    </xf>
    <xf numFmtId="0" fontId="3" fillId="2" borderId="36"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4" fillId="11" borderId="37" xfId="3" applyFont="1" applyFill="1" applyBorder="1" applyAlignment="1">
      <alignment horizontal="center" vertical="top"/>
    </xf>
    <xf numFmtId="0" fontId="3" fillId="10" borderId="35" xfId="11" applyFont="1" applyFill="1" applyBorder="1" applyAlignment="1">
      <alignment horizontal="left" vertical="top" wrapText="1"/>
    </xf>
    <xf numFmtId="0" fontId="3" fillId="2" borderId="36" xfId="11" applyFont="1" applyFill="1" applyBorder="1" applyAlignment="1">
      <alignment horizontal="left" vertical="top" wrapText="1"/>
    </xf>
    <xf numFmtId="0" fontId="3" fillId="2" borderId="36" xfId="11" applyFont="1" applyFill="1" applyBorder="1" applyAlignment="1">
      <alignment horizontal="right" vertical="top" wrapText="1"/>
    </xf>
    <xf numFmtId="0" fontId="4" fillId="3" borderId="0" xfId="3" applyFont="1" applyFill="1" applyAlignment="1">
      <alignment vertical="top" wrapText="1"/>
    </xf>
    <xf numFmtId="0" fontId="3" fillId="2" borderId="36" xfId="3" applyFont="1" applyFill="1" applyBorder="1" applyAlignment="1">
      <alignment horizontal="left" vertical="top"/>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0" fontId="11" fillId="10" borderId="35" xfId="3" applyFont="1" applyFill="1" applyBorder="1" applyAlignment="1">
      <alignment vertical="center" wrapText="1"/>
    </xf>
    <xf numFmtId="0" fontId="24" fillId="2" borderId="36" xfId="3" applyFont="1" applyFill="1" applyBorder="1" applyAlignment="1">
      <alignment horizontal="left" vertical="center" wrapText="1"/>
    </xf>
    <xf numFmtId="171" fontId="24" fillId="2" borderId="36" xfId="7" applyNumberFormat="1" applyFont="1" applyFill="1" applyBorder="1" applyAlignment="1">
      <alignment horizontal="right" vertical="center" wrapText="1"/>
    </xf>
    <xf numFmtId="171" fontId="24" fillId="3" borderId="36" xfId="3" applyNumberFormat="1" applyFont="1" applyFill="1" applyBorder="1" applyAlignment="1">
      <alignment horizontal="right" vertical="center"/>
    </xf>
    <xf numFmtId="0" fontId="24" fillId="11" borderId="37" xfId="3" applyFont="1" applyFill="1" applyBorder="1" applyAlignment="1">
      <alignment horizontal="center" vertical="center"/>
    </xf>
    <xf numFmtId="10" fontId="4" fillId="3" borderId="0" xfId="2" applyNumberFormat="1" applyFont="1" applyFill="1"/>
    <xf numFmtId="171" fontId="3" fillId="3" borderId="36" xfId="2" applyNumberFormat="1" applyFont="1" applyFill="1" applyBorder="1" applyAlignment="1">
      <alignment vertical="center"/>
    </xf>
    <xf numFmtId="0" fontId="3" fillId="11" borderId="37" xfId="3" applyFont="1" applyFill="1" applyBorder="1" applyAlignment="1">
      <alignment horizontal="center" vertical="center"/>
    </xf>
    <xf numFmtId="171" fontId="24" fillId="3" borderId="36" xfId="7" applyNumberFormat="1" applyFont="1" applyFill="1" applyBorder="1" applyAlignment="1">
      <alignment horizontal="right" vertical="center"/>
    </xf>
    <xf numFmtId="171" fontId="24" fillId="0" borderId="36" xfId="7" applyNumberFormat="1" applyFont="1" applyFill="1" applyBorder="1" applyAlignment="1">
      <alignment horizontal="right" vertical="center"/>
    </xf>
    <xf numFmtId="10" fontId="24" fillId="2" borderId="36" xfId="7" applyNumberFormat="1" applyFont="1" applyFill="1" applyBorder="1" applyAlignment="1">
      <alignment horizontal="right" vertical="center" wrapText="1"/>
    </xf>
    <xf numFmtId="10" fontId="24" fillId="0" borderId="36" xfId="7" applyNumberFormat="1" applyFont="1" applyFill="1" applyBorder="1" applyAlignment="1">
      <alignment horizontal="right" vertical="center"/>
    </xf>
    <xf numFmtId="0" fontId="24" fillId="2" borderId="36" xfId="3" applyFont="1" applyFill="1" applyBorder="1" applyAlignment="1">
      <alignment vertical="center" wrapText="1"/>
    </xf>
    <xf numFmtId="167" fontId="24" fillId="2" borderId="36" xfId="6" applyNumberFormat="1" applyFont="1" applyFill="1" applyBorder="1" applyAlignment="1">
      <alignment horizontal="right" vertical="center" wrapText="1"/>
    </xf>
    <xf numFmtId="170" fontId="24" fillId="0" borderId="36" xfId="1" applyNumberFormat="1" applyFont="1" applyFill="1" applyBorder="1" applyAlignment="1">
      <alignment horizontal="right" vertical="center"/>
    </xf>
    <xf numFmtId="182" fontId="4" fillId="3" borderId="0" xfId="1" applyNumberFormat="1" applyFont="1" applyFill="1"/>
    <xf numFmtId="0" fontId="3" fillId="2" borderId="6" xfId="3" applyFont="1" applyFill="1" applyBorder="1" applyAlignment="1">
      <alignment horizontal="left" wrapText="1"/>
    </xf>
    <xf numFmtId="10" fontId="24" fillId="2" borderId="7" xfId="7" applyNumberFormat="1" applyFont="1" applyFill="1" applyBorder="1" applyAlignment="1">
      <alignment horizontal="right" vertical="top" wrapText="1"/>
    </xf>
    <xf numFmtId="10" fontId="24" fillId="2" borderId="7" xfId="7" applyNumberFormat="1" applyFont="1" applyFill="1" applyBorder="1" applyAlignment="1">
      <alignment horizontal="right" vertical="top"/>
    </xf>
    <xf numFmtId="0" fontId="24" fillId="2" borderId="8" xfId="3" applyFont="1" applyFill="1" applyBorder="1" applyAlignment="1">
      <alignment horizontal="center" vertical="top"/>
    </xf>
    <xf numFmtId="0" fontId="24" fillId="2" borderId="0" xfId="3" applyFont="1" applyFill="1" applyAlignment="1">
      <alignment vertical="top" wrapText="1"/>
    </xf>
    <xf numFmtId="0" fontId="11" fillId="2" borderId="0" xfId="3" applyFont="1" applyFill="1" applyAlignment="1">
      <alignment vertical="top" wrapText="1"/>
    </xf>
    <xf numFmtId="164" fontId="11" fillId="2" borderId="0" xfId="3" applyNumberFormat="1" applyFont="1" applyFill="1" applyAlignment="1">
      <alignment vertical="top" wrapText="1"/>
    </xf>
    <xf numFmtId="0" fontId="13" fillId="12" borderId="1" xfId="12" applyFont="1" applyFill="1" applyBorder="1" applyAlignment="1">
      <alignment horizontal="center" vertical="center" wrapText="1"/>
    </xf>
    <xf numFmtId="0" fontId="13" fillId="12" borderId="21" xfId="12" applyFont="1" applyFill="1" applyBorder="1" applyAlignment="1">
      <alignment horizontal="center" vertical="center" wrapText="1"/>
    </xf>
    <xf numFmtId="0" fontId="38" fillId="2" borderId="5" xfId="3" applyFont="1" applyFill="1" applyBorder="1" applyAlignment="1">
      <alignment horizontal="center" vertical="center" wrapText="1"/>
    </xf>
    <xf numFmtId="0" fontId="3" fillId="2" borderId="45" xfId="3" applyFont="1" applyFill="1" applyBorder="1"/>
    <xf numFmtId="171" fontId="24" fillId="2" borderId="45" xfId="2" applyNumberFormat="1" applyFont="1" applyFill="1" applyBorder="1" applyAlignment="1">
      <alignment vertical="top" wrapText="1"/>
    </xf>
    <xf numFmtId="167" fontId="24" fillId="2" borderId="45" xfId="6" applyNumberFormat="1" applyFont="1" applyFill="1" applyBorder="1" applyAlignment="1">
      <alignment vertical="top" wrapText="1"/>
    </xf>
    <xf numFmtId="9" fontId="4" fillId="3" borderId="0" xfId="3" applyNumberFormat="1" applyFont="1" applyFill="1"/>
    <xf numFmtId="2" fontId="37" fillId="10" borderId="1" xfId="12" applyNumberFormat="1" applyFont="1" applyFill="1" applyBorder="1" applyAlignment="1">
      <alignment vertical="center"/>
    </xf>
    <xf numFmtId="167" fontId="37" fillId="10" borderId="21" xfId="13" applyNumberFormat="1" applyFont="1" applyFill="1" applyBorder="1" applyAlignment="1">
      <alignment horizontal="right" vertical="center"/>
    </xf>
    <xf numFmtId="10" fontId="37" fillId="10" borderId="21" xfId="10" applyNumberFormat="1" applyFont="1" applyFill="1" applyBorder="1" applyAlignment="1">
      <alignment horizontal="right" vertical="center"/>
    </xf>
    <xf numFmtId="3" fontId="37" fillId="10" borderId="21" xfId="12" applyNumberFormat="1" applyFont="1" applyFill="1" applyBorder="1" applyAlignment="1">
      <alignment horizontal="right" vertical="center"/>
    </xf>
    <xf numFmtId="10" fontId="37" fillId="10" borderId="21" xfId="12" applyNumberFormat="1" applyFont="1" applyFill="1" applyBorder="1" applyAlignment="1">
      <alignment horizontal="right" vertical="center"/>
    </xf>
    <xf numFmtId="0" fontId="11" fillId="6" borderId="21" xfId="3" applyFont="1" applyFill="1" applyBorder="1" applyAlignment="1">
      <alignment horizontal="center" vertical="center" wrapText="1"/>
    </xf>
    <xf numFmtId="167" fontId="3" fillId="2" borderId="45" xfId="3" applyNumberFormat="1" applyFont="1" applyFill="1" applyBorder="1"/>
    <xf numFmtId="171" fontId="24" fillId="2" borderId="45" xfId="2" applyNumberFormat="1" applyFont="1" applyFill="1" applyBorder="1" applyAlignment="1">
      <alignment wrapText="1"/>
    </xf>
    <xf numFmtId="167" fontId="24"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7" fillId="10" borderId="21" xfId="12" applyNumberFormat="1" applyFont="1" applyFill="1" applyBorder="1" applyAlignment="1">
      <alignment vertical="center"/>
    </xf>
    <xf numFmtId="170" fontId="3" fillId="2" borderId="45" xfId="1" applyNumberFormat="1" applyFont="1" applyFill="1" applyBorder="1"/>
    <xf numFmtId="170" fontId="24" fillId="2" borderId="45" xfId="1" applyNumberFormat="1" applyFont="1" applyFill="1" applyBorder="1" applyAlignment="1">
      <alignment vertical="top" wrapText="1"/>
    </xf>
    <xf numFmtId="164" fontId="11" fillId="2" borderId="7" xfId="3" applyNumberFormat="1" applyFont="1" applyFill="1" applyBorder="1" applyAlignment="1">
      <alignment vertical="top" wrapText="1"/>
    </xf>
    <xf numFmtId="0" fontId="3" fillId="0" borderId="0" xfId="3" applyFont="1"/>
    <xf numFmtId="164" fontId="11" fillId="6"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4" fillId="3" borderId="45" xfId="3" applyFont="1" applyFill="1" applyBorder="1" applyAlignment="1">
      <alignment horizontal="left" vertical="top" wrapText="1"/>
    </xf>
    <xf numFmtId="3" fontId="24" fillId="3" borderId="45" xfId="3" applyNumberFormat="1" applyFont="1" applyFill="1" applyBorder="1" applyAlignment="1">
      <alignment horizontal="right" vertical="center"/>
    </xf>
    <xf numFmtId="167" fontId="24" fillId="3" borderId="45" xfId="6" applyNumberFormat="1" applyFont="1" applyFill="1" applyBorder="1" applyAlignment="1">
      <alignment horizontal="right" vertical="center"/>
    </xf>
    <xf numFmtId="183" fontId="4" fillId="3" borderId="0" xfId="3" applyNumberFormat="1" applyFont="1" applyFill="1"/>
    <xf numFmtId="0" fontId="3" fillId="0" borderId="5" xfId="3" applyFont="1" applyBorder="1" applyAlignment="1">
      <alignment horizontal="center" vertical="top" wrapText="1"/>
    </xf>
    <xf numFmtId="0" fontId="11" fillId="6" borderId="3" xfId="3" applyFont="1" applyFill="1" applyBorder="1" applyAlignment="1">
      <alignment horizontal="center" vertical="center" wrapText="1"/>
    </xf>
    <xf numFmtId="167" fontId="3" fillId="3" borderId="45" xfId="13" applyNumberFormat="1" applyFont="1" applyFill="1" applyBorder="1"/>
    <xf numFmtId="171" fontId="39" fillId="3" borderId="0" xfId="2" applyNumberFormat="1" applyFont="1" applyFill="1" applyBorder="1" applyAlignment="1">
      <alignment vertical="center"/>
    </xf>
    <xf numFmtId="3" fontId="39" fillId="3" borderId="45" xfId="12" applyNumberFormat="1" applyFont="1" applyFill="1" applyBorder="1" applyAlignment="1">
      <alignment horizontal="right" vertical="center"/>
    </xf>
    <xf numFmtId="171" fontId="39" fillId="3" borderId="5" xfId="2" applyNumberFormat="1" applyFont="1" applyFill="1" applyBorder="1" applyAlignment="1">
      <alignment vertical="center"/>
    </xf>
    <xf numFmtId="171" fontId="37" fillId="10" borderId="21" xfId="2" applyNumberFormat="1" applyFont="1" applyFill="1" applyBorder="1" applyAlignment="1">
      <alignment horizontal="right" vertical="center"/>
    </xf>
    <xf numFmtId="171" fontId="37" fillId="10" borderId="3" xfId="2" applyNumberFormat="1" applyFont="1" applyFill="1" applyBorder="1" applyAlignment="1">
      <alignment horizontal="right" vertical="center"/>
    </xf>
    <xf numFmtId="0" fontId="40" fillId="3" borderId="4" xfId="3" applyFont="1" applyFill="1" applyBorder="1"/>
    <xf numFmtId="0" fontId="40" fillId="3" borderId="0" xfId="3" applyFont="1" applyFill="1"/>
    <xf numFmtId="43" fontId="41" fillId="3" borderId="0" xfId="6" applyFont="1" applyFill="1" applyBorder="1"/>
    <xf numFmtId="164" fontId="3" fillId="2" borderId="5" xfId="3" applyNumberFormat="1" applyFont="1" applyFill="1" applyBorder="1"/>
    <xf numFmtId="0" fontId="4" fillId="3" borderId="0" xfId="3" applyFont="1" applyFill="1" applyAlignment="1">
      <alignment horizontal="center"/>
    </xf>
    <xf numFmtId="0" fontId="25" fillId="13" borderId="4" xfId="3" applyFont="1" applyFill="1" applyBorder="1"/>
    <xf numFmtId="0" fontId="25" fillId="13" borderId="0" xfId="3" applyFont="1" applyFill="1"/>
    <xf numFmtId="43" fontId="24" fillId="13" borderId="0" xfId="6" applyFont="1" applyFill="1" applyBorder="1"/>
    <xf numFmtId="0" fontId="3" fillId="13" borderId="0" xfId="3" applyFont="1" applyFill="1"/>
    <xf numFmtId="170" fontId="13" fillId="13" borderId="5" xfId="1" applyNumberFormat="1" applyFont="1" applyFill="1" applyBorder="1"/>
    <xf numFmtId="170" fontId="4" fillId="3" borderId="0" xfId="3" applyNumberFormat="1" applyFont="1" applyFill="1" applyAlignment="1">
      <alignment horizontal="center"/>
    </xf>
    <xf numFmtId="0" fontId="25" fillId="3" borderId="4" xfId="3" applyFont="1" applyFill="1" applyBorder="1"/>
    <xf numFmtId="0" fontId="25" fillId="3" borderId="0" xfId="3" applyFont="1" applyFill="1"/>
    <xf numFmtId="43" fontId="24" fillId="3" borderId="0" xfId="6" applyFont="1" applyFill="1" applyBorder="1"/>
    <xf numFmtId="0" fontId="11" fillId="3" borderId="4" xfId="3" applyFont="1" applyFill="1" applyBorder="1"/>
    <xf numFmtId="170" fontId="13" fillId="2" borderId="0" xfId="1" applyNumberFormat="1" applyFont="1" applyFill="1"/>
    <xf numFmtId="170" fontId="13" fillId="2" borderId="5" xfId="1" applyNumberFormat="1" applyFont="1" applyFill="1" applyBorder="1"/>
    <xf numFmtId="0" fontId="24" fillId="3" borderId="4" xfId="3" applyFont="1" applyFill="1" applyBorder="1"/>
    <xf numFmtId="170" fontId="3" fillId="2" borderId="46"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3" borderId="0" xfId="1" applyNumberFormat="1" applyFont="1" applyFill="1"/>
    <xf numFmtId="0" fontId="25" fillId="3" borderId="4" xfId="3" applyFont="1" applyFill="1" applyBorder="1" applyAlignment="1">
      <alignment horizontal="justify"/>
    </xf>
    <xf numFmtId="0" fontId="25" fillId="3" borderId="0" xfId="3" applyFont="1" applyFill="1" applyAlignment="1">
      <alignment horizontal="justify"/>
    </xf>
    <xf numFmtId="43" fontId="24" fillId="3" borderId="0" xfId="6" applyFont="1" applyFill="1" applyBorder="1" applyAlignment="1">
      <alignment horizontal="justify"/>
    </xf>
    <xf numFmtId="0" fontId="3" fillId="3" borderId="0" xfId="3" applyFont="1" applyFill="1" applyAlignment="1">
      <alignment horizontal="justify"/>
    </xf>
    <xf numFmtId="0" fontId="24" fillId="3" borderId="4" xfId="3" applyFont="1" applyFill="1" applyBorder="1" applyAlignment="1">
      <alignment horizontal="justify"/>
    </xf>
    <xf numFmtId="0" fontId="11" fillId="3" borderId="4" xfId="3" applyFont="1" applyFill="1" applyBorder="1" applyAlignment="1">
      <alignment horizontal="justify"/>
    </xf>
    <xf numFmtId="0" fontId="24" fillId="3" borderId="4" xfId="3" applyFont="1" applyFill="1" applyBorder="1" applyAlignment="1">
      <alignment horizontal="left"/>
    </xf>
    <xf numFmtId="0" fontId="24" fillId="3" borderId="0" xfId="3" applyFont="1" applyFill="1" applyAlignment="1">
      <alignment horizontal="left"/>
    </xf>
    <xf numFmtId="0" fontId="24" fillId="3" borderId="48" xfId="3" applyFont="1" applyFill="1" applyBorder="1" applyAlignment="1">
      <alignment horizontal="left"/>
    </xf>
    <xf numFmtId="170" fontId="3" fillId="0" borderId="47" xfId="1" applyNumberFormat="1" applyFont="1" applyFill="1" applyBorder="1"/>
    <xf numFmtId="170" fontId="3" fillId="3" borderId="47" xfId="1" applyNumberFormat="1" applyFont="1" applyFill="1" applyBorder="1"/>
    <xf numFmtId="170" fontId="3" fillId="3" borderId="42" xfId="1" applyNumberFormat="1" applyFont="1" applyFill="1" applyBorder="1"/>
    <xf numFmtId="170" fontId="3" fillId="3" borderId="0" xfId="1" applyNumberFormat="1" applyFont="1" applyFill="1"/>
    <xf numFmtId="170" fontId="13" fillId="3" borderId="0" xfId="1" applyNumberFormat="1" applyFont="1" applyFill="1"/>
    <xf numFmtId="0" fontId="24" fillId="3" borderId="4" xfId="3" applyFont="1" applyFill="1" applyBorder="1" applyAlignment="1">
      <alignment horizontal="justify" vertical="center" wrapText="1"/>
    </xf>
    <xf numFmtId="0" fontId="24" fillId="3" borderId="0" xfId="3" applyFont="1" applyFill="1" applyAlignment="1">
      <alignment horizontal="justify" vertical="center" wrapText="1"/>
    </xf>
    <xf numFmtId="0" fontId="24" fillId="3" borderId="48" xfId="3" applyFont="1" applyFill="1" applyBorder="1" applyAlignment="1">
      <alignment horizontal="justify" vertical="center" wrapText="1"/>
    </xf>
    <xf numFmtId="170" fontId="3" fillId="3" borderId="36" xfId="1" applyNumberFormat="1" applyFont="1" applyFill="1" applyBorder="1" applyAlignment="1">
      <alignment vertical="center"/>
    </xf>
    <xf numFmtId="170" fontId="3" fillId="2" borderId="5" xfId="1" applyNumberFormat="1" applyFont="1" applyFill="1" applyBorder="1" applyAlignment="1">
      <alignment vertical="center"/>
    </xf>
    <xf numFmtId="0" fontId="4" fillId="3" borderId="0" xfId="3" applyFont="1" applyFill="1" applyAlignment="1">
      <alignment horizontal="center" vertical="center"/>
    </xf>
    <xf numFmtId="170" fontId="13" fillId="3" borderId="0" xfId="1" applyNumberFormat="1" applyFont="1" applyFill="1" applyAlignment="1">
      <alignment vertical="center"/>
    </xf>
    <xf numFmtId="170" fontId="3" fillId="3" borderId="46" xfId="1" applyNumberFormat="1" applyFont="1" applyFill="1" applyBorder="1" applyAlignment="1">
      <alignment vertical="center"/>
    </xf>
    <xf numFmtId="170" fontId="3" fillId="3" borderId="42" xfId="1" applyNumberFormat="1" applyFont="1" applyFill="1" applyBorder="1" applyAlignment="1">
      <alignment vertical="center"/>
    </xf>
    <xf numFmtId="170" fontId="3" fillId="3" borderId="0" xfId="1" applyNumberFormat="1" applyFont="1" applyFill="1" applyAlignment="1">
      <alignment vertical="center"/>
    </xf>
    <xf numFmtId="0" fontId="11" fillId="3" borderId="4" xfId="3" applyFont="1" applyFill="1" applyBorder="1" applyAlignment="1">
      <alignment horizontal="left"/>
    </xf>
    <xf numFmtId="0" fontId="11" fillId="3" borderId="0" xfId="3" applyFont="1" applyFill="1" applyAlignment="1">
      <alignment horizontal="left"/>
    </xf>
    <xf numFmtId="170" fontId="3" fillId="3"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4" fillId="3" borderId="0" xfId="3" applyFont="1" applyFill="1" applyAlignment="1">
      <alignment horizontal="justify"/>
    </xf>
    <xf numFmtId="170" fontId="3" fillId="2" borderId="0" xfId="1" applyNumberFormat="1" applyFont="1" applyFill="1" applyAlignment="1">
      <alignment vertical="center"/>
    </xf>
    <xf numFmtId="170" fontId="13" fillId="2" borderId="0" xfId="1" applyNumberFormat="1" applyFont="1" applyFill="1" applyAlignment="1">
      <alignment vertical="center"/>
    </xf>
    <xf numFmtId="0" fontId="24" fillId="3" borderId="4" xfId="3" applyFont="1" applyFill="1" applyBorder="1" applyAlignment="1">
      <alignment horizontal="justify" wrapText="1"/>
    </xf>
    <xf numFmtId="0" fontId="24" fillId="3" borderId="0" xfId="3" applyFont="1" applyFill="1" applyAlignment="1">
      <alignment horizontal="justify" wrapText="1"/>
    </xf>
    <xf numFmtId="0" fontId="24" fillId="3" borderId="48" xfId="3" applyFont="1" applyFill="1" applyBorder="1" applyAlignment="1">
      <alignment horizontal="justify" wrapText="1"/>
    </xf>
    <xf numFmtId="170" fontId="3" fillId="2" borderId="36" xfId="1" applyNumberFormat="1" applyFont="1" applyFill="1" applyBorder="1" applyAlignment="1">
      <alignment horizontal="center" vertical="center"/>
    </xf>
    <xf numFmtId="0" fontId="41" fillId="3" borderId="4" xfId="3" applyFont="1" applyFill="1" applyBorder="1"/>
    <xf numFmtId="0" fontId="41" fillId="3" borderId="0" xfId="3" applyFont="1" applyFill="1"/>
    <xf numFmtId="172" fontId="41" fillId="3" borderId="0" xfId="8" applyFont="1" applyFill="1" applyBorder="1"/>
    <xf numFmtId="0" fontId="5" fillId="2" borderId="0" xfId="3" applyFont="1" applyFill="1"/>
    <xf numFmtId="0" fontId="5" fillId="2" borderId="5" xfId="3" applyFont="1" applyFill="1" applyBorder="1"/>
    <xf numFmtId="164" fontId="4" fillId="3" borderId="0" xfId="3" applyNumberFormat="1" applyFont="1" applyFill="1"/>
    <xf numFmtId="0" fontId="11" fillId="13" borderId="4" xfId="3" applyFont="1" applyFill="1" applyBorder="1"/>
    <xf numFmtId="0" fontId="41" fillId="13" borderId="0" xfId="3" applyFont="1" applyFill="1"/>
    <xf numFmtId="172" fontId="41" fillId="13" borderId="0" xfId="8" applyFont="1" applyFill="1" applyBorder="1"/>
    <xf numFmtId="0" fontId="5" fillId="13" borderId="0" xfId="3" applyFont="1" applyFill="1"/>
    <xf numFmtId="170" fontId="13" fillId="13" borderId="5" xfId="3" applyNumberFormat="1" applyFont="1" applyFill="1" applyBorder="1"/>
    <xf numFmtId="0" fontId="11" fillId="3" borderId="4" xfId="3" applyFont="1" applyFill="1" applyBorder="1" applyAlignment="1">
      <alignment horizontal="center"/>
    </xf>
    <xf numFmtId="0" fontId="11" fillId="3" borderId="0" xfId="3" applyFont="1" applyFill="1" applyAlignment="1">
      <alignment horizontal="center"/>
    </xf>
    <xf numFmtId="0" fontId="11" fillId="3" borderId="5" xfId="3" applyFont="1" applyFill="1" applyBorder="1" applyAlignment="1">
      <alignment horizontal="center"/>
    </xf>
    <xf numFmtId="0" fontId="11" fillId="13" borderId="4" xfId="3" applyFont="1" applyFill="1" applyBorder="1" applyAlignment="1">
      <alignment horizontal="left"/>
    </xf>
    <xf numFmtId="0" fontId="11" fillId="13" borderId="0" xfId="3" applyFont="1" applyFill="1" applyAlignment="1">
      <alignment horizontal="center"/>
    </xf>
    <xf numFmtId="170" fontId="11" fillId="13" borderId="5" xfId="3" applyNumberFormat="1" applyFont="1" applyFill="1" applyBorder="1" applyAlignment="1">
      <alignment horizontal="center"/>
    </xf>
    <xf numFmtId="0" fontId="11" fillId="2" borderId="4" xfId="3" applyFont="1" applyFill="1" applyBorder="1" applyAlignment="1">
      <alignment horizontal="justify" vertical="center" wrapText="1"/>
    </xf>
    <xf numFmtId="0" fontId="11" fillId="2" borderId="0" xfId="3" applyFont="1" applyFill="1" applyAlignment="1">
      <alignment horizontal="justify" vertical="center" wrapText="1"/>
    </xf>
    <xf numFmtId="0" fontId="11" fillId="2" borderId="0" xfId="3" applyFont="1" applyFill="1" applyAlignment="1">
      <alignment vertical="center" wrapText="1"/>
    </xf>
    <xf numFmtId="170" fontId="11" fillId="2" borderId="5" xfId="1" applyNumberFormat="1" applyFont="1" applyFill="1" applyBorder="1" applyAlignment="1">
      <alignment horizontal="center" vertical="center"/>
    </xf>
    <xf numFmtId="167" fontId="11" fillId="2" borderId="5" xfId="1" applyNumberFormat="1" applyFont="1" applyFill="1" applyBorder="1" applyAlignment="1">
      <alignment horizontal="center" vertical="center"/>
    </xf>
    <xf numFmtId="0" fontId="24" fillId="2" borderId="4" xfId="3" applyFont="1" applyFill="1" applyBorder="1" applyAlignment="1">
      <alignment horizontal="justify" vertical="center" wrapText="1"/>
    </xf>
    <xf numFmtId="0" fontId="24" fillId="2" borderId="0" xfId="3" applyFont="1" applyFill="1" applyAlignment="1">
      <alignment horizontal="justify" vertical="center" wrapText="1"/>
    </xf>
    <xf numFmtId="167" fontId="3" fillId="2" borderId="9" xfId="1" applyNumberFormat="1" applyFont="1" applyFill="1" applyBorder="1" applyAlignment="1">
      <alignment horizontal="center" vertical="center"/>
    </xf>
    <xf numFmtId="167" fontId="3" fillId="2" borderId="10" xfId="1" applyNumberFormat="1" applyFont="1" applyFill="1" applyBorder="1" applyAlignment="1">
      <alignment horizontal="center" vertical="center"/>
    </xf>
    <xf numFmtId="167" fontId="3" fillId="2" borderId="11" xfId="1" applyNumberFormat="1" applyFont="1" applyFill="1" applyBorder="1" applyAlignment="1">
      <alignment horizontal="center" vertical="center"/>
    </xf>
    <xf numFmtId="167" fontId="13" fillId="2" borderId="5" xfId="1" applyNumberFormat="1" applyFont="1" applyFill="1" applyBorder="1" applyAlignment="1">
      <alignment horizontal="center" vertical="center"/>
    </xf>
    <xf numFmtId="169" fontId="4" fillId="3" borderId="0" xfId="3" applyNumberFormat="1" applyFont="1" applyFill="1"/>
    <xf numFmtId="0" fontId="42" fillId="2" borderId="4" xfId="3" applyFont="1" applyFill="1" applyBorder="1" applyAlignment="1">
      <alignment horizontal="left" vertical="center" wrapText="1"/>
    </xf>
    <xf numFmtId="0" fontId="42" fillId="2" borderId="0" xfId="3" applyFont="1" applyFill="1" applyAlignment="1">
      <alignment horizontal="left" vertical="center" wrapText="1"/>
    </xf>
    <xf numFmtId="0" fontId="42" fillId="2" borderId="5" xfId="3" applyFont="1" applyFill="1" applyBorder="1" applyAlignment="1">
      <alignment horizontal="left" vertical="center" wrapText="1"/>
    </xf>
    <xf numFmtId="0" fontId="11" fillId="2" borderId="6" xfId="3" applyFont="1" applyFill="1" applyBorder="1" applyAlignment="1">
      <alignment vertical="center" wrapText="1"/>
    </xf>
    <xf numFmtId="0" fontId="11" fillId="2" borderId="7" xfId="3" applyFont="1" applyFill="1" applyBorder="1" applyAlignment="1">
      <alignment vertical="center" wrapText="1"/>
    </xf>
    <xf numFmtId="172" fontId="24" fillId="2" borderId="0" xfId="8" applyFont="1" applyFill="1" applyBorder="1"/>
    <xf numFmtId="0" fontId="11" fillId="2" borderId="0" xfId="3" applyFont="1" applyFill="1" applyAlignment="1">
      <alignment horizontal="right"/>
    </xf>
    <xf numFmtId="0" fontId="11" fillId="2" borderId="5" xfId="3" applyFont="1" applyFill="1" applyBorder="1" applyAlignment="1">
      <alignment horizontal="right"/>
    </xf>
    <xf numFmtId="0" fontId="3" fillId="2" borderId="0" xfId="3" applyFont="1" applyFill="1" applyAlignment="1">
      <alignment horizontal="center" vertical="center"/>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167" fontId="24" fillId="3" borderId="0" xfId="1" applyNumberFormat="1" applyFont="1" applyFill="1" applyBorder="1" applyAlignment="1">
      <alignment vertical="center" wrapText="1"/>
    </xf>
    <xf numFmtId="167" fontId="11" fillId="3" borderId="5" xfId="1" applyNumberFormat="1" applyFont="1" applyFill="1" applyBorder="1" applyAlignment="1">
      <alignment vertical="center" wrapText="1"/>
    </xf>
    <xf numFmtId="43" fontId="43" fillId="3" borderId="0" xfId="6" applyFont="1" applyFill="1" applyBorder="1" applyAlignment="1">
      <alignment horizontal="right" vertical="center" wrapText="1"/>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167" fontId="24" fillId="3" borderId="0" xfId="1" applyNumberFormat="1" applyFont="1" applyFill="1" applyBorder="1" applyAlignment="1">
      <alignment horizontal="left" vertical="center"/>
    </xf>
    <xf numFmtId="167" fontId="24" fillId="3" borderId="0" xfId="1" applyNumberFormat="1" applyFont="1" applyFill="1" applyBorder="1" applyAlignment="1">
      <alignment vertical="center"/>
    </xf>
    <xf numFmtId="167" fontId="11" fillId="2" borderId="5" xfId="1" applyNumberFormat="1" applyFont="1" applyFill="1" applyBorder="1" applyAlignment="1">
      <alignment vertical="center"/>
    </xf>
    <xf numFmtId="167" fontId="5" fillId="3" borderId="0" xfId="1" applyNumberFormat="1" applyFont="1" applyFill="1" applyBorder="1" applyAlignment="1">
      <alignment vertical="center"/>
    </xf>
    <xf numFmtId="43" fontId="43" fillId="3" borderId="0" xfId="6" applyFont="1" applyFill="1" applyBorder="1" applyAlignment="1" applyProtection="1">
      <alignment vertical="center"/>
    </xf>
    <xf numFmtId="0" fontId="3" fillId="2" borderId="0" xfId="3" applyFont="1" applyFill="1" applyAlignment="1">
      <alignment horizontal="center" vertical="center"/>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172" fontId="24" fillId="3" borderId="0" xfId="8" applyFont="1" applyFill="1" applyBorder="1" applyAlignment="1">
      <alignment horizontal="left" vertical="center"/>
    </xf>
    <xf numFmtId="167" fontId="24" fillId="3" borderId="36" xfId="1" applyNumberFormat="1" applyFont="1" applyFill="1" applyBorder="1" applyAlignment="1">
      <alignment horizontal="left" vertical="center"/>
    </xf>
    <xf numFmtId="167" fontId="24" fillId="3" borderId="36" xfId="1" applyNumberFormat="1" applyFont="1" applyFill="1" applyBorder="1" applyAlignment="1">
      <alignment vertical="center"/>
    </xf>
    <xf numFmtId="0" fontId="24" fillId="3" borderId="0" xfId="3" applyFont="1" applyFill="1" applyAlignment="1">
      <alignment vertical="center" wrapText="1"/>
    </xf>
    <xf numFmtId="167" fontId="24" fillId="3" borderId="36" xfId="1" applyNumberFormat="1" applyFont="1" applyFill="1" applyBorder="1" applyAlignment="1">
      <alignment vertical="center" wrapText="1"/>
    </xf>
    <xf numFmtId="167" fontId="24" fillId="3" borderId="36" xfId="1" applyNumberFormat="1" applyFont="1" applyFill="1" applyBorder="1" applyAlignment="1">
      <alignment horizontal="center" vertical="center"/>
    </xf>
    <xf numFmtId="167" fontId="41" fillId="3" borderId="0" xfId="1" applyNumberFormat="1" applyFont="1" applyFill="1" applyBorder="1" applyAlignment="1">
      <alignment vertical="center"/>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0" fontId="42" fillId="3" borderId="4" xfId="3" applyFont="1" applyFill="1" applyBorder="1" applyAlignment="1">
      <alignment horizontal="left" vertical="center" wrapText="1"/>
    </xf>
    <xf numFmtId="0" fontId="42" fillId="3" borderId="0" xfId="3" applyFont="1" applyFill="1" applyAlignment="1">
      <alignment horizontal="left" vertical="center" wrapText="1"/>
    </xf>
    <xf numFmtId="167" fontId="24" fillId="2" borderId="5" xfId="1" applyNumberFormat="1" applyFont="1" applyFill="1" applyBorder="1" applyAlignment="1">
      <alignment horizontal="center" vertical="center"/>
    </xf>
    <xf numFmtId="0" fontId="11" fillId="9" borderId="4" xfId="3" applyFont="1" applyFill="1" applyBorder="1" applyAlignment="1">
      <alignment horizontal="left" vertical="center" wrapText="1"/>
    </xf>
    <xf numFmtId="0" fontId="11" fillId="9" borderId="0" xfId="3" applyFont="1" applyFill="1" applyAlignment="1">
      <alignment horizontal="left" vertical="center" wrapText="1"/>
    </xf>
    <xf numFmtId="172" fontId="11" fillId="9" borderId="0" xfId="8" applyFont="1" applyFill="1" applyBorder="1" applyAlignment="1">
      <alignment horizontal="left" vertical="center"/>
    </xf>
    <xf numFmtId="167" fontId="11" fillId="9" borderId="0" xfId="1" applyNumberFormat="1" applyFont="1" applyFill="1" applyBorder="1" applyAlignment="1">
      <alignment horizontal="left" vertical="center"/>
    </xf>
    <xf numFmtId="167" fontId="11" fillId="9" borderId="0" xfId="1" applyNumberFormat="1" applyFont="1" applyFill="1" applyBorder="1" applyAlignment="1">
      <alignment vertical="center"/>
    </xf>
    <xf numFmtId="167" fontId="11" fillId="9" borderId="5" xfId="1" applyNumberFormat="1" applyFont="1" applyFill="1" applyBorder="1" applyAlignment="1">
      <alignment horizontal="center" vertical="center"/>
    </xf>
    <xf numFmtId="0" fontId="11" fillId="3" borderId="4" xfId="3" applyFont="1" applyFill="1" applyBorder="1" applyAlignment="1">
      <alignment horizontal="left" vertical="center" wrapText="1"/>
    </xf>
    <xf numFmtId="0" fontId="11" fillId="3" borderId="0" xfId="3" applyFont="1" applyFill="1" applyAlignment="1">
      <alignment horizontal="left" vertical="center" wrapText="1"/>
    </xf>
    <xf numFmtId="167" fontId="11" fillId="3" borderId="0" xfId="1" applyNumberFormat="1" applyFont="1" applyFill="1" applyBorder="1" applyAlignment="1">
      <alignment vertical="center"/>
    </xf>
    <xf numFmtId="167" fontId="44" fillId="3" borderId="0" xfId="1" applyNumberFormat="1" applyFont="1" applyFill="1" applyBorder="1" applyAlignment="1">
      <alignment horizontal="right" vertical="center"/>
    </xf>
    <xf numFmtId="167" fontId="44" fillId="9" borderId="0" xfId="1" applyNumberFormat="1" applyFont="1" applyFill="1" applyBorder="1" applyAlignment="1">
      <alignment horizontal="right" vertical="center"/>
    </xf>
    <xf numFmtId="0" fontId="11" fillId="3" borderId="0" xfId="3" applyFont="1" applyFill="1" applyAlignment="1">
      <alignment vertical="center" wrapText="1"/>
    </xf>
    <xf numFmtId="167" fontId="11" fillId="3" borderId="0" xfId="1" applyNumberFormat="1" applyFont="1" applyFill="1" applyBorder="1" applyAlignment="1">
      <alignment vertical="center" wrapText="1"/>
    </xf>
    <xf numFmtId="0" fontId="11" fillId="9" borderId="0" xfId="3" applyFont="1" applyFill="1" applyAlignment="1">
      <alignment vertical="center" wrapText="1"/>
    </xf>
    <xf numFmtId="167" fontId="11" fillId="9" borderId="0" xfId="1" applyNumberFormat="1" applyFont="1" applyFill="1" applyBorder="1" applyAlignment="1">
      <alignment vertical="center" wrapText="1"/>
    </xf>
    <xf numFmtId="14" fontId="4" fillId="3" borderId="0" xfId="3" applyNumberFormat="1" applyFont="1" applyFill="1"/>
    <xf numFmtId="0" fontId="9" fillId="3" borderId="0" xfId="3" applyFont="1" applyFill="1" applyAlignment="1">
      <alignment horizontal="right"/>
    </xf>
    <xf numFmtId="16" fontId="4" fillId="3" borderId="0" xfId="3" quotePrefix="1" applyNumberFormat="1" applyFont="1" applyFill="1"/>
    <xf numFmtId="170" fontId="43" fillId="3" borderId="0" xfId="1" applyNumberFormat="1" applyFont="1" applyFill="1" applyBorder="1"/>
    <xf numFmtId="170" fontId="45" fillId="3" borderId="0" xfId="3" applyNumberFormat="1" applyFont="1" applyFill="1"/>
    <xf numFmtId="169" fontId="22" fillId="0" borderId="0" xfId="1" applyFont="1" applyFill="1" applyBorder="1"/>
    <xf numFmtId="0" fontId="4" fillId="0" borderId="0" xfId="3" applyFont="1" applyFill="1" applyAlignment="1">
      <alignment vertical="center"/>
    </xf>
    <xf numFmtId="0" fontId="9" fillId="0" borderId="0" xfId="3" applyFont="1" applyFill="1" applyAlignment="1">
      <alignment vertical="center"/>
    </xf>
    <xf numFmtId="170" fontId="4" fillId="0" borderId="0" xfId="1" applyNumberFormat="1" applyFont="1" applyFill="1" applyBorder="1" applyAlignment="1">
      <alignment vertical="center"/>
    </xf>
    <xf numFmtId="170" fontId="4" fillId="0" borderId="0" xfId="3" applyNumberFormat="1" applyFont="1" applyFill="1" applyAlignment="1">
      <alignment vertical="center"/>
    </xf>
    <xf numFmtId="170" fontId="4" fillId="0" borderId="0" xfId="1" applyNumberFormat="1" applyFont="1" applyFill="1" applyAlignment="1">
      <alignment vertical="center"/>
    </xf>
    <xf numFmtId="10" fontId="4" fillId="3" borderId="0" xfId="3" applyNumberFormat="1" applyFont="1" applyFill="1"/>
  </cellXfs>
  <cellStyles count="14">
    <cellStyle name="Comma" xfId="1" builtinId="3"/>
    <cellStyle name="Comma 2" xfId="6" xr:uid="{84AEB1FC-C809-4605-8489-FCB155944F25}"/>
    <cellStyle name="Comma 6 16" xfId="13" xr:uid="{6962CD7F-C867-424E-B93F-6AD3FA29D2A6}"/>
    <cellStyle name="Currency 2" xfId="8" xr:uid="{46F1BEC6-B705-4C52-8664-2DC55F20ECB3}"/>
    <cellStyle name="Hyperlink 2" xfId="5" xr:uid="{C98F8D06-169D-46FC-820B-00D90235CAFE}"/>
    <cellStyle name="Normal" xfId="0" builtinId="0"/>
    <cellStyle name="Normal 10 15" xfId="3" xr:uid="{BF9644A3-3B0E-403D-BD45-20EFC0C2738D}"/>
    <cellStyle name="Normal 10 16" xfId="9" xr:uid="{F6C2EAEA-2AAE-48F1-863A-45A86FF5EDCF}"/>
    <cellStyle name="Normal 2 2 11" xfId="4" xr:uid="{5808084D-E862-4C86-BCE1-B28DC385F02D}"/>
    <cellStyle name="Normal 6 10 2" xfId="12" xr:uid="{0FEE035B-446A-49BF-B0D8-DC11D885B015}"/>
    <cellStyle name="Normal_Programme Report 31 January 2010" xfId="11" xr:uid="{F8DBF9FB-ABD7-4F11-B5E3-68FB7F5C70ED}"/>
    <cellStyle name="Percent" xfId="2" builtinId="5"/>
    <cellStyle name="Percent 2" xfId="7" xr:uid="{7A7E386D-E97B-4874-AD2E-85346B67A498}"/>
    <cellStyle name="Percent 2 2 2 2" xfId="10" xr:uid="{2A06106D-15A2-4B30-8D66-0EB4D85B510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 ##0_-;\-* #\ ##0_-;_-* "-"??_-;_-@_-</c:formatCode>
                <c:ptCount val="6"/>
                <c:pt idx="0">
                  <c:v>742200000</c:v>
                </c:pt>
                <c:pt idx="1">
                  <c:v>923000000</c:v>
                </c:pt>
                <c:pt idx="2">
                  <c:v>1129800000</c:v>
                </c:pt>
                <c:pt idx="3">
                  <c:v>0</c:v>
                </c:pt>
                <c:pt idx="4">
                  <c:v>0</c:v>
                </c:pt>
                <c:pt idx="5">
                  <c:v>0</c:v>
                </c:pt>
              </c:numCache>
            </c:numRef>
          </c:val>
          <c:extLst>
            <c:ext xmlns:c16="http://schemas.microsoft.com/office/drawing/2014/chart" uri="{C3380CC4-5D6E-409C-BE32-E72D297353CC}">
              <c16:uniqueId val="{00000000-20FD-47EA-A5D9-AF2FD5FEEED4}"/>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 ##0_-;\-* #\ ##0_-;_-* "-"??_-;_-@_-</c:formatCode>
                <c:ptCount val="6"/>
                <c:pt idx="0">
                  <c:v>0</c:v>
                </c:pt>
                <c:pt idx="1">
                  <c:v>42000000</c:v>
                </c:pt>
                <c:pt idx="2">
                  <c:v>0</c:v>
                </c:pt>
                <c:pt idx="3">
                  <c:v>0</c:v>
                </c:pt>
                <c:pt idx="4">
                  <c:v>0</c:v>
                </c:pt>
                <c:pt idx="5">
                  <c:v>0</c:v>
                </c:pt>
              </c:numCache>
            </c:numRef>
          </c:val>
          <c:extLst>
            <c:ext xmlns:c16="http://schemas.microsoft.com/office/drawing/2014/chart" uri="{C3380CC4-5D6E-409C-BE32-E72D297353CC}">
              <c16:uniqueId val="{00000001-20FD-47EA-A5D9-AF2FD5FEEED4}"/>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 ##0_-;\-* #\ ##0_-;_-* "-"??_-;_-@_-</c:formatCode>
                <c:ptCount val="6"/>
                <c:pt idx="0">
                  <c:v>0</c:v>
                </c:pt>
                <c:pt idx="1">
                  <c:v>23000000</c:v>
                </c:pt>
                <c:pt idx="2">
                  <c:v>0</c:v>
                </c:pt>
                <c:pt idx="3">
                  <c:v>0</c:v>
                </c:pt>
                <c:pt idx="4">
                  <c:v>0</c:v>
                </c:pt>
                <c:pt idx="5">
                  <c:v>0</c:v>
                </c:pt>
              </c:numCache>
            </c:numRef>
          </c:val>
          <c:extLst>
            <c:ext xmlns:c16="http://schemas.microsoft.com/office/drawing/2014/chart" uri="{C3380CC4-5D6E-409C-BE32-E72D297353CC}">
              <c16:uniqueId val="{00000002-20FD-47EA-A5D9-AF2FD5FEEED4}"/>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 ##0_-;\-* #\ ##0_-;_-* "-"??_-;_-@_-</c:formatCode>
                <c:ptCount val="7"/>
                <c:pt idx="0">
                  <c:v>0</c:v>
                </c:pt>
                <c:pt idx="1">
                  <c:v>13524658.810000001</c:v>
                </c:pt>
                <c:pt idx="2">
                  <c:v>87736124.629999965</c:v>
                </c:pt>
                <c:pt idx="3">
                  <c:v>320105062.38999993</c:v>
                </c:pt>
                <c:pt idx="4">
                  <c:v>567618245.67999995</c:v>
                </c:pt>
                <c:pt idx="5">
                  <c:v>1413932216.5299997</c:v>
                </c:pt>
                <c:pt idx="6">
                  <c:v>467385447.15999991</c:v>
                </c:pt>
              </c:numCache>
            </c:numRef>
          </c:val>
          <c:extLst>
            <c:ext xmlns:c16="http://schemas.microsoft.com/office/drawing/2014/chart" uri="{C3380CC4-5D6E-409C-BE32-E72D297353CC}">
              <c16:uniqueId val="{00000000-E176-46B6-B32D-D09DEE9B6402}"/>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1922139</xdr:colOff>
      <xdr:row>1</xdr:row>
      <xdr:rowOff>571499</xdr:rowOff>
    </xdr:to>
    <xdr:pic>
      <xdr:nvPicPr>
        <xdr:cNvPr id="2" name="Picture 82">
          <a:extLst>
            <a:ext uri="{FF2B5EF4-FFF2-40B4-BE49-F238E27FC236}">
              <a16:creationId xmlns:a16="http://schemas.microsoft.com/office/drawing/2014/main" id="{670172A8-5F09-4C5B-965A-440F849261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1837" y="187166"/>
          <a:ext cx="648827" cy="555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131614</xdr:colOff>
      <xdr:row>128</xdr:row>
      <xdr:rowOff>106401</xdr:rowOff>
    </xdr:from>
    <xdr:to>
      <xdr:col>6</xdr:col>
      <xdr:colOff>1873287</xdr:colOff>
      <xdr:row>147</xdr:row>
      <xdr:rowOff>186746</xdr:rowOff>
    </xdr:to>
    <xdr:grpSp>
      <xdr:nvGrpSpPr>
        <xdr:cNvPr id="3" name="Group 2">
          <a:extLst>
            <a:ext uri="{FF2B5EF4-FFF2-40B4-BE49-F238E27FC236}">
              <a16:creationId xmlns:a16="http://schemas.microsoft.com/office/drawing/2014/main" id="{AA42FFB9-69E2-4CD0-A6B8-33F5AA507CF3}"/>
            </a:ext>
          </a:extLst>
        </xdr:cNvPr>
        <xdr:cNvGrpSpPr/>
      </xdr:nvGrpSpPr>
      <xdr:grpSpPr>
        <a:xfrm>
          <a:off x="248817" y="32670925"/>
          <a:ext cx="12704857" cy="4073678"/>
          <a:chOff x="1485395" y="20935154"/>
          <a:chExt cx="6553200" cy="2872740"/>
        </a:xfrm>
      </xdr:grpSpPr>
      <xdr:graphicFrame macro="">
        <xdr:nvGraphicFramePr>
          <xdr:cNvPr id="4" name="Chart 3">
            <a:extLst>
              <a:ext uri="{FF2B5EF4-FFF2-40B4-BE49-F238E27FC236}">
                <a16:creationId xmlns:a16="http://schemas.microsoft.com/office/drawing/2014/main" id="{7EFFEB4C-5F36-7650-B331-E08F7AC3EA2B}"/>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F927E9BE-75E5-CCA7-C595-223ADD85EAE0}"/>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46DC33B0-056A-4315-81E7-68DEF163A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abduli@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11BF-93D2-4735-BBA8-1D444DF235EC}">
  <sheetPr codeName="Sheet29">
    <tabColor theme="5" tint="0.39997558519241921"/>
    <pageSetUpPr fitToPage="1"/>
  </sheetPr>
  <dimension ref="A1:Q583"/>
  <sheetViews>
    <sheetView tabSelected="1" zoomScale="84" zoomScaleNormal="84" workbookViewId="0">
      <selection activeCell="M623" sqref="M623"/>
    </sheetView>
  </sheetViews>
  <sheetFormatPr defaultColWidth="45.88671875" defaultRowHeight="20.7" customHeight="1"/>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row r="2" spans="2:13" s="11" customFormat="1" ht="57.75" customHeight="1" thickBot="1">
      <c r="B2" s="5" t="s">
        <v>0</v>
      </c>
      <c r="C2" s="6"/>
      <c r="D2" s="6"/>
      <c r="E2" s="7"/>
      <c r="F2" s="8" t="s">
        <v>1</v>
      </c>
      <c r="G2" s="9"/>
      <c r="H2" s="10"/>
      <c r="I2" s="10"/>
      <c r="J2" s="10"/>
      <c r="K2" s="10"/>
      <c r="L2" s="10"/>
      <c r="M2" s="10"/>
    </row>
    <row r="3" spans="2:13" ht="20.7" customHeight="1" thickBot="1">
      <c r="B3" s="12"/>
      <c r="F3" s="1"/>
      <c r="G3" s="13"/>
    </row>
    <row r="4" spans="2:13" ht="23.7" customHeight="1" thickBot="1">
      <c r="B4" s="14" t="s">
        <v>2</v>
      </c>
      <c r="C4" s="15"/>
      <c r="D4" s="15"/>
      <c r="E4" s="15"/>
      <c r="F4" s="15"/>
      <c r="G4" s="16"/>
    </row>
    <row r="5" spans="2:13" ht="20.7" customHeight="1">
      <c r="B5" s="17"/>
      <c r="F5" s="1"/>
      <c r="G5" s="13"/>
    </row>
    <row r="6" spans="2:13" ht="20.7" customHeight="1">
      <c r="B6" s="18" t="s">
        <v>3</v>
      </c>
      <c r="F6" s="1"/>
      <c r="G6" s="19">
        <v>45565</v>
      </c>
      <c r="H6" s="20"/>
    </row>
    <row r="7" spans="2:13" ht="20.7" customHeight="1">
      <c r="B7" s="18" t="s">
        <v>4</v>
      </c>
      <c r="F7" s="1"/>
      <c r="G7" s="19">
        <v>38504</v>
      </c>
    </row>
    <row r="8" spans="2:13" ht="20.7" customHeight="1">
      <c r="B8" s="18" t="s">
        <v>5</v>
      </c>
      <c r="F8" s="1"/>
      <c r="G8" s="21" t="s">
        <v>6</v>
      </c>
    </row>
    <row r="9" spans="2:13" ht="20.7" customHeight="1">
      <c r="B9" s="18" t="s">
        <v>7</v>
      </c>
      <c r="F9" s="1"/>
      <c r="G9" s="21" t="s">
        <v>8</v>
      </c>
    </row>
    <row r="10" spans="2:13" ht="20.7" customHeight="1">
      <c r="B10" s="18" t="s">
        <v>9</v>
      </c>
      <c r="F10" s="1"/>
      <c r="G10" s="21" t="s">
        <v>8</v>
      </c>
    </row>
    <row r="11" spans="2:13" ht="20.7" customHeight="1">
      <c r="B11" s="18" t="s">
        <v>10</v>
      </c>
      <c r="F11" s="1"/>
      <c r="G11" s="21" t="s">
        <v>6</v>
      </c>
    </row>
    <row r="12" spans="2:13" ht="20.7" customHeight="1">
      <c r="B12" s="18" t="s">
        <v>11</v>
      </c>
      <c r="F12" s="1"/>
      <c r="G12" s="21" t="s">
        <v>12</v>
      </c>
    </row>
    <row r="13" spans="2:13" ht="20.7" customHeight="1" thickBot="1">
      <c r="B13" s="22"/>
      <c r="C13" s="23"/>
      <c r="D13" s="23"/>
      <c r="E13" s="23"/>
      <c r="F13" s="23"/>
      <c r="G13" s="24"/>
    </row>
    <row r="14" spans="2:13" ht="17.399999999999999" thickBot="1">
      <c r="B14" s="14" t="s">
        <v>13</v>
      </c>
      <c r="C14" s="15"/>
      <c r="D14" s="15"/>
      <c r="E14" s="15"/>
      <c r="F14" s="15"/>
      <c r="G14" s="16"/>
    </row>
    <row r="15" spans="2:13" ht="13.8">
      <c r="B15" s="17"/>
      <c r="F15" s="1"/>
      <c r="G15" s="25"/>
    </row>
    <row r="16" spans="2:13" ht="21.6" customHeight="1">
      <c r="B16" s="18" t="s">
        <v>14</v>
      </c>
      <c r="F16" s="1"/>
      <c r="G16" s="26" t="s">
        <v>15</v>
      </c>
    </row>
    <row r="17" spans="2:13" ht="21.6" customHeight="1">
      <c r="B17" s="18" t="s">
        <v>16</v>
      </c>
      <c r="G17" s="27" t="s">
        <v>17</v>
      </c>
    </row>
    <row r="18" spans="2:13" ht="21.6" customHeight="1">
      <c r="B18" s="18" t="s">
        <v>18</v>
      </c>
      <c r="G18" s="28" t="s">
        <v>19</v>
      </c>
    </row>
    <row r="19" spans="2:13" ht="21.6" customHeight="1">
      <c r="B19" s="18" t="s">
        <v>20</v>
      </c>
      <c r="G19" s="29" t="s">
        <v>21</v>
      </c>
    </row>
    <row r="20" spans="2:13" s="11" customFormat="1" ht="21.6" customHeight="1">
      <c r="B20" s="30" t="s">
        <v>22</v>
      </c>
      <c r="F20" s="31" t="s">
        <v>23</v>
      </c>
      <c r="G20" s="32"/>
      <c r="H20" s="10"/>
      <c r="I20" s="10"/>
      <c r="J20" s="10"/>
      <c r="K20" s="10"/>
      <c r="L20" s="10"/>
      <c r="M20" s="10"/>
    </row>
    <row r="21" spans="2:13" ht="14.4" thickBot="1">
      <c r="B21" s="22"/>
      <c r="C21" s="23"/>
      <c r="D21" s="23"/>
      <c r="E21" s="33"/>
      <c r="F21" s="23"/>
      <c r="G21" s="24"/>
    </row>
    <row r="22" spans="2:13" ht="23.7" customHeight="1" thickBot="1">
      <c r="B22" s="14" t="s">
        <v>24</v>
      </c>
      <c r="C22" s="15"/>
      <c r="D22" s="15"/>
      <c r="E22" s="15"/>
      <c r="F22" s="15"/>
      <c r="G22" s="16"/>
    </row>
    <row r="23" spans="2:13" ht="13.8">
      <c r="B23" s="34" t="s">
        <v>25</v>
      </c>
      <c r="C23" s="35"/>
      <c r="D23" s="35"/>
      <c r="E23" s="35"/>
      <c r="F23" s="35"/>
      <c r="G23" s="36"/>
    </row>
    <row r="24" spans="2:13" ht="13.8">
      <c r="B24" s="37"/>
      <c r="C24" s="38"/>
      <c r="D24" s="38"/>
      <c r="E24" s="38"/>
      <c r="F24" s="38"/>
      <c r="G24" s="39"/>
    </row>
    <row r="25" spans="2:13" ht="20.7" customHeight="1">
      <c r="B25" s="18" t="s">
        <v>26</v>
      </c>
      <c r="F25" s="1"/>
      <c r="G25" s="21" t="s">
        <v>27</v>
      </c>
    </row>
    <row r="26" spans="2:13" ht="20.7" customHeight="1">
      <c r="B26" s="18" t="s">
        <v>28</v>
      </c>
      <c r="F26" s="1"/>
      <c r="G26" s="21" t="s">
        <v>29</v>
      </c>
    </row>
    <row r="27" spans="2:13" ht="20.7" customHeight="1">
      <c r="B27" s="18" t="s">
        <v>30</v>
      </c>
      <c r="F27" s="1"/>
      <c r="G27" s="21" t="s">
        <v>31</v>
      </c>
    </row>
    <row r="28" spans="2:13" ht="20.7" customHeight="1">
      <c r="B28" s="18" t="s">
        <v>32</v>
      </c>
      <c r="F28" s="1"/>
      <c r="G28" s="21" t="s">
        <v>33</v>
      </c>
    </row>
    <row r="29" spans="2:13" ht="20.7" customHeight="1">
      <c r="B29" s="18"/>
      <c r="F29" s="1"/>
      <c r="G29" s="21"/>
    </row>
    <row r="30" spans="2:13" ht="20.7" customHeight="1">
      <c r="B30" s="18" t="s">
        <v>34</v>
      </c>
      <c r="F30" s="1"/>
      <c r="G30" s="40">
        <v>6000000000</v>
      </c>
    </row>
    <row r="31" spans="2:13" ht="20.7" customHeight="1">
      <c r="B31" s="18"/>
      <c r="F31" s="1"/>
      <c r="G31" s="40"/>
    </row>
    <row r="32" spans="2:13" ht="20.7" customHeight="1">
      <c r="B32" s="18" t="s">
        <v>35</v>
      </c>
      <c r="F32" s="1"/>
      <c r="G32" s="40">
        <v>2860000000</v>
      </c>
    </row>
    <row r="33" spans="2:13" ht="20.7" customHeight="1">
      <c r="B33" s="41" t="s">
        <v>36</v>
      </c>
      <c r="F33" s="1"/>
      <c r="G33" s="42">
        <v>2795000000</v>
      </c>
    </row>
    <row r="34" spans="2:13" ht="20.7" customHeight="1">
      <c r="B34" s="41" t="s">
        <v>37</v>
      </c>
      <c r="F34" s="1"/>
      <c r="G34" s="43">
        <v>42000000</v>
      </c>
    </row>
    <row r="35" spans="2:13" ht="20.7" customHeight="1">
      <c r="B35" s="41" t="s">
        <v>38</v>
      </c>
      <c r="F35" s="1"/>
      <c r="G35" s="44">
        <v>23000000</v>
      </c>
    </row>
    <row r="36" spans="2:13" ht="20.7" customHeight="1">
      <c r="B36" s="41"/>
      <c r="F36" s="1"/>
      <c r="G36" s="40"/>
    </row>
    <row r="37" spans="2:13" ht="20.7" customHeight="1">
      <c r="B37" s="18" t="s">
        <v>39</v>
      </c>
      <c r="F37" s="1"/>
      <c r="G37" s="40" t="s">
        <v>40</v>
      </c>
    </row>
    <row r="38" spans="2:13" ht="20.7" customHeight="1">
      <c r="B38" s="18" t="s">
        <v>41</v>
      </c>
      <c r="F38" s="45"/>
      <c r="G38" s="21" t="s">
        <v>42</v>
      </c>
    </row>
    <row r="39" spans="2:13" ht="9.4499999999999993" customHeight="1">
      <c r="B39" s="18"/>
      <c r="F39" s="1"/>
      <c r="G39" s="46"/>
    </row>
    <row r="40" spans="2:13" ht="20.7" customHeight="1">
      <c r="B40" s="47" t="s">
        <v>43</v>
      </c>
      <c r="F40" s="48"/>
      <c r="G40" s="49" t="s">
        <v>44</v>
      </c>
    </row>
    <row r="41" spans="2:13" ht="20.7" customHeight="1">
      <c r="B41" s="18" t="s">
        <v>36</v>
      </c>
      <c r="F41" s="48"/>
      <c r="G41" s="21" t="s">
        <v>45</v>
      </c>
    </row>
    <row r="42" spans="2:13" ht="20.7" customHeight="1">
      <c r="B42" s="18" t="s">
        <v>37</v>
      </c>
      <c r="F42" s="48"/>
      <c r="G42" s="21" t="s">
        <v>46</v>
      </c>
    </row>
    <row r="43" spans="2:13" ht="20.7" customHeight="1">
      <c r="B43" s="18" t="s">
        <v>38</v>
      </c>
      <c r="F43" s="48"/>
      <c r="G43" s="21" t="s">
        <v>47</v>
      </c>
    </row>
    <row r="44" spans="2:13" ht="20.7" customHeight="1" thickBot="1">
      <c r="B44" s="18"/>
      <c r="E44" s="50"/>
      <c r="F44" s="50"/>
      <c r="G44" s="25"/>
    </row>
    <row r="45" spans="2:13" ht="23.7" customHeight="1" thickBot="1">
      <c r="B45" s="14" t="s">
        <v>48</v>
      </c>
      <c r="C45" s="15"/>
      <c r="D45" s="15"/>
      <c r="E45" s="15"/>
      <c r="F45" s="15"/>
      <c r="G45" s="16"/>
    </row>
    <row r="46" spans="2:13" ht="12.75" customHeight="1">
      <c r="B46" s="17"/>
      <c r="F46" s="1"/>
      <c r="G46" s="25"/>
    </row>
    <row r="47" spans="2:13" ht="20.7" customHeight="1">
      <c r="B47" s="51" t="s">
        <v>48</v>
      </c>
      <c r="E47" s="52" t="s">
        <v>36</v>
      </c>
      <c r="F47" s="52" t="s">
        <v>37</v>
      </c>
      <c r="G47" s="53" t="s">
        <v>38</v>
      </c>
    </row>
    <row r="48" spans="2:13" s="11" customFormat="1" ht="20.7" customHeight="1">
      <c r="B48" s="30" t="s">
        <v>49</v>
      </c>
      <c r="E48" s="54">
        <v>2932000000</v>
      </c>
      <c r="F48" s="54">
        <v>44000000</v>
      </c>
      <c r="G48" s="55">
        <v>24000000</v>
      </c>
      <c r="H48" s="10"/>
      <c r="I48" s="10"/>
      <c r="J48" s="10"/>
      <c r="K48" s="10"/>
      <c r="L48" s="10"/>
      <c r="M48" s="10"/>
    </row>
    <row r="49" spans="2:13" s="11" customFormat="1" ht="20.7" customHeight="1">
      <c r="B49" s="30"/>
      <c r="E49" s="54"/>
      <c r="F49" s="54"/>
      <c r="G49" s="55"/>
      <c r="H49" s="10"/>
      <c r="I49" s="10"/>
      <c r="J49" s="10"/>
      <c r="K49" s="10"/>
      <c r="L49" s="10"/>
      <c r="M49" s="10"/>
    </row>
    <row r="50" spans="2:13" s="11" customFormat="1" ht="20.7" customHeight="1">
      <c r="B50" s="56" t="s">
        <v>50</v>
      </c>
      <c r="E50" s="57"/>
      <c r="F50" s="57"/>
      <c r="G50" s="58"/>
      <c r="H50" s="10"/>
      <c r="I50" s="10"/>
      <c r="J50" s="10"/>
      <c r="K50" s="10"/>
      <c r="L50" s="10"/>
      <c r="M50" s="10"/>
    </row>
    <row r="51" spans="2:13" s="11" customFormat="1" ht="20.7" customHeight="1">
      <c r="B51" s="30" t="s">
        <v>51</v>
      </c>
      <c r="E51" s="59" t="s">
        <v>52</v>
      </c>
      <c r="F51" s="59" t="s">
        <v>52</v>
      </c>
      <c r="G51" s="60" t="s">
        <v>52</v>
      </c>
      <c r="H51" s="10"/>
      <c r="I51" s="10"/>
      <c r="J51" s="10"/>
      <c r="K51" s="10"/>
      <c r="L51" s="10"/>
      <c r="M51" s="10"/>
    </row>
    <row r="52" spans="2:13" s="11" customFormat="1" ht="20.7" customHeight="1">
      <c r="B52" s="30" t="s">
        <v>53</v>
      </c>
      <c r="E52" s="59" t="s">
        <v>52</v>
      </c>
      <c r="F52" s="59" t="s">
        <v>52</v>
      </c>
      <c r="G52" s="60" t="s">
        <v>52</v>
      </c>
      <c r="H52" s="10"/>
      <c r="I52" s="10"/>
      <c r="J52" s="10"/>
      <c r="K52" s="10"/>
      <c r="L52" s="10"/>
      <c r="M52" s="10"/>
    </row>
    <row r="53" spans="2:13" s="11" customFormat="1" ht="20.7" customHeight="1">
      <c r="B53" s="30" t="s">
        <v>54</v>
      </c>
      <c r="E53" s="59" t="s">
        <v>52</v>
      </c>
      <c r="F53" s="61" t="s">
        <v>55</v>
      </c>
      <c r="G53" s="62" t="s">
        <v>55</v>
      </c>
      <c r="H53" s="10"/>
      <c r="I53" s="10"/>
      <c r="J53" s="10"/>
      <c r="K53" s="10"/>
      <c r="L53" s="10"/>
      <c r="M53" s="10"/>
    </row>
    <row r="54" spans="2:13" s="11" customFormat="1" ht="20.7" customHeight="1">
      <c r="B54" s="30"/>
      <c r="E54" s="59"/>
      <c r="F54" s="59"/>
      <c r="G54" s="60"/>
      <c r="H54" s="10"/>
      <c r="I54" s="10"/>
      <c r="J54" s="10"/>
      <c r="K54" s="10"/>
      <c r="L54" s="10"/>
      <c r="M54" s="10"/>
    </row>
    <row r="55" spans="2:13" s="11" customFormat="1" ht="20.7" customHeight="1">
      <c r="B55" s="30" t="s">
        <v>56</v>
      </c>
      <c r="E55" s="63">
        <v>0</v>
      </c>
      <c r="F55" s="63">
        <v>0</v>
      </c>
      <c r="G55" s="64">
        <v>0</v>
      </c>
      <c r="H55" s="10"/>
      <c r="I55" s="10"/>
      <c r="J55" s="10"/>
      <c r="K55" s="10"/>
      <c r="L55" s="10"/>
      <c r="M55" s="10"/>
    </row>
    <row r="56" spans="2:13" s="11" customFormat="1" ht="20.7" customHeight="1" thickBot="1">
      <c r="B56" s="30" t="s">
        <v>57</v>
      </c>
      <c r="E56" s="65">
        <f>E48-E55</f>
        <v>2932000000</v>
      </c>
      <c r="F56" s="65">
        <f>F48-F55</f>
        <v>44000000</v>
      </c>
      <c r="G56" s="66">
        <f>G48-G55</f>
        <v>24000000</v>
      </c>
      <c r="H56" s="10"/>
      <c r="I56" s="10"/>
      <c r="J56" s="10"/>
      <c r="K56" s="10"/>
      <c r="L56" s="10"/>
      <c r="M56" s="10"/>
    </row>
    <row r="57" spans="2:13" s="11" customFormat="1" ht="7.5" customHeight="1">
      <c r="B57" s="30"/>
      <c r="E57" s="59"/>
      <c r="F57" s="59"/>
      <c r="G57" s="60"/>
      <c r="H57" s="10"/>
      <c r="I57" s="10"/>
      <c r="J57" s="10"/>
      <c r="K57" s="10"/>
      <c r="L57" s="10"/>
      <c r="M57" s="10"/>
    </row>
    <row r="58" spans="2:13" s="11" customFormat="1" ht="47.85" customHeight="1">
      <c r="B58" s="30" t="s">
        <v>58</v>
      </c>
      <c r="E58" s="67" t="s">
        <v>8</v>
      </c>
      <c r="F58" s="67" t="s">
        <v>8</v>
      </c>
      <c r="G58" s="68" t="s">
        <v>8</v>
      </c>
      <c r="H58" s="10"/>
      <c r="I58" s="10"/>
      <c r="J58" s="10"/>
      <c r="K58" s="10"/>
      <c r="L58" s="10"/>
      <c r="M58" s="10"/>
    </row>
    <row r="59" spans="2:13" s="11" customFormat="1" ht="20.7" customHeight="1">
      <c r="B59" s="30" t="s">
        <v>59</v>
      </c>
      <c r="E59" s="69" t="s">
        <v>60</v>
      </c>
      <c r="F59" s="69" t="s">
        <v>60</v>
      </c>
      <c r="G59" s="70" t="s">
        <v>60</v>
      </c>
      <c r="H59" s="10"/>
      <c r="I59" s="10"/>
      <c r="J59" s="10"/>
      <c r="K59" s="10"/>
      <c r="L59" s="10"/>
      <c r="M59" s="10"/>
    </row>
    <row r="60" spans="2:13" ht="20.7" customHeight="1" thickBot="1">
      <c r="B60" s="22"/>
      <c r="C60" s="23"/>
      <c r="D60" s="23"/>
      <c r="E60" s="23"/>
      <c r="F60" s="23"/>
      <c r="G60" s="24"/>
    </row>
    <row r="61" spans="2:13" ht="23.7" customHeight="1" thickBot="1">
      <c r="B61" s="14" t="s">
        <v>61</v>
      </c>
      <c r="C61" s="15"/>
      <c r="D61" s="15"/>
      <c r="E61" s="15"/>
      <c r="F61" s="15"/>
      <c r="G61" s="16"/>
    </row>
    <row r="62" spans="2:13" ht="11.25" customHeight="1">
      <c r="B62" s="18"/>
      <c r="F62" s="1"/>
      <c r="G62" s="46"/>
    </row>
    <row r="63" spans="2:13" ht="20.7" customHeight="1">
      <c r="B63" s="18" t="s">
        <v>62</v>
      </c>
      <c r="F63" s="1"/>
      <c r="G63" s="21" t="s">
        <v>63</v>
      </c>
    </row>
    <row r="64" spans="2:13" ht="20.7" customHeight="1">
      <c r="B64" s="18" t="s">
        <v>64</v>
      </c>
      <c r="F64" s="1"/>
      <c r="G64" s="21" t="s">
        <v>65</v>
      </c>
    </row>
    <row r="65" spans="2:8" ht="20.7" customHeight="1">
      <c r="B65" s="18" t="s">
        <v>66</v>
      </c>
      <c r="F65" s="1"/>
      <c r="G65" s="71">
        <v>45526</v>
      </c>
      <c r="H65" s="72"/>
    </row>
    <row r="66" spans="2:8" ht="11.25" customHeight="1">
      <c r="B66" s="17"/>
      <c r="F66" s="1"/>
      <c r="G66" s="25"/>
    </row>
    <row r="67" spans="2:8" ht="20.7" customHeight="1">
      <c r="B67" s="18"/>
      <c r="E67" s="52" t="s">
        <v>36</v>
      </c>
      <c r="F67" s="52" t="s">
        <v>37</v>
      </c>
      <c r="G67" s="53" t="s">
        <v>38</v>
      </c>
    </row>
    <row r="68" spans="2:8" ht="20.7" customHeight="1">
      <c r="B68" s="73" t="s">
        <v>67</v>
      </c>
      <c r="F68" s="1"/>
      <c r="G68" s="25"/>
    </row>
    <row r="69" spans="2:8" ht="13.8">
      <c r="B69" s="18" t="s">
        <v>68</v>
      </c>
      <c r="E69" s="74">
        <v>2876356626</v>
      </c>
      <c r="F69" s="75">
        <v>2876356626</v>
      </c>
      <c r="G69" s="76">
        <v>2876356626</v>
      </c>
    </row>
    <row r="70" spans="2:8" ht="20.7" customHeight="1">
      <c r="B70" s="18" t="s">
        <v>69</v>
      </c>
      <c r="E70" s="75">
        <v>63643374</v>
      </c>
      <c r="F70" s="75">
        <v>63643374</v>
      </c>
      <c r="G70" s="76">
        <v>63643374</v>
      </c>
    </row>
    <row r="71" spans="2:8" ht="20.7" customHeight="1">
      <c r="B71" s="18" t="s">
        <v>70</v>
      </c>
      <c r="E71" s="75">
        <v>2795000000</v>
      </c>
      <c r="F71" s="75">
        <v>2837000000</v>
      </c>
      <c r="G71" s="77">
        <v>2860000000</v>
      </c>
    </row>
    <row r="72" spans="2:8" ht="20.7" customHeight="1">
      <c r="B72" s="18" t="s">
        <v>71</v>
      </c>
      <c r="E72" s="78">
        <v>0</v>
      </c>
      <c r="F72" s="78">
        <v>0</v>
      </c>
      <c r="G72" s="79">
        <v>0</v>
      </c>
    </row>
    <row r="73" spans="2:8" ht="20.7" customHeight="1">
      <c r="B73" s="17" t="s">
        <v>72</v>
      </c>
      <c r="C73" s="80"/>
      <c r="D73" s="80"/>
      <c r="E73" s="81">
        <f>E69+E70-E71-E72</f>
        <v>145000000</v>
      </c>
      <c r="F73" s="81">
        <f>F69+F70-F71-F72</f>
        <v>103000000</v>
      </c>
      <c r="G73" s="82">
        <f>G69+G70-G71-G72</f>
        <v>80000000</v>
      </c>
    </row>
    <row r="74" spans="2:8" ht="20.7" customHeight="1">
      <c r="B74" s="18"/>
      <c r="F74" s="1"/>
      <c r="G74" s="25"/>
    </row>
    <row r="75" spans="2:8" ht="20.7" customHeight="1">
      <c r="B75" s="47" t="s">
        <v>73</v>
      </c>
      <c r="F75" s="83"/>
      <c r="G75" s="25"/>
    </row>
    <row r="76" spans="2:8" ht="20.7" customHeight="1">
      <c r="B76" s="18" t="s">
        <v>74</v>
      </c>
      <c r="E76" s="84">
        <v>2940000000</v>
      </c>
      <c r="F76" s="85">
        <f>E76</f>
        <v>2940000000</v>
      </c>
      <c r="G76" s="86">
        <f>F76</f>
        <v>2940000000</v>
      </c>
    </row>
    <row r="77" spans="2:8" ht="20.7" customHeight="1">
      <c r="B77" s="18" t="s">
        <v>75</v>
      </c>
      <c r="E77" s="87">
        <v>0.10599383589916041</v>
      </c>
      <c r="F77" s="87">
        <v>8.6999999999999994E-2</v>
      </c>
      <c r="G77" s="88">
        <v>6.7000000000000004E-2</v>
      </c>
    </row>
    <row r="78" spans="2:8" ht="20.7" customHeight="1">
      <c r="B78" s="18" t="s">
        <v>76</v>
      </c>
      <c r="E78" s="89">
        <v>4.9000000000000002E-2</v>
      </c>
      <c r="F78" s="89">
        <v>3.5000000000000003E-2</v>
      </c>
      <c r="G78" s="90">
        <v>2.7E-2</v>
      </c>
    </row>
    <row r="79" spans="2:8" ht="20.7" customHeight="1">
      <c r="B79" s="18" t="s">
        <v>77</v>
      </c>
      <c r="E79" s="81">
        <f>E76*E78</f>
        <v>144060000</v>
      </c>
      <c r="F79" s="91">
        <f>F76*F78</f>
        <v>102900000.00000001</v>
      </c>
      <c r="G79" s="82">
        <f>G76*G78</f>
        <v>79380000</v>
      </c>
    </row>
    <row r="80" spans="2:8" ht="17.850000000000001" customHeight="1">
      <c r="B80" s="17"/>
      <c r="C80" s="80"/>
      <c r="D80" s="80"/>
      <c r="E80" s="80"/>
      <c r="F80" s="92"/>
      <c r="G80" s="93"/>
    </row>
    <row r="81" spans="2:10" ht="20.7" customHeight="1">
      <c r="B81" s="17" t="s">
        <v>78</v>
      </c>
      <c r="C81" s="80"/>
      <c r="D81" s="80"/>
      <c r="E81" s="94" t="str">
        <f>IF(E73&gt;=E79,"Yes","No")</f>
        <v>Yes</v>
      </c>
      <c r="F81" s="95" t="str">
        <f>IF(F73&gt;=F79,"Yes","No")</f>
        <v>Yes</v>
      </c>
      <c r="G81" s="96" t="str">
        <f>IF(G73&gt;=G79,"Yes","No")</f>
        <v>Yes</v>
      </c>
    </row>
    <row r="82" spans="2:10" ht="13.2" customHeight="1">
      <c r="B82" s="18"/>
      <c r="F82" s="83"/>
      <c r="G82" s="25"/>
    </row>
    <row r="83" spans="2:10" ht="13.8">
      <c r="B83" s="97" t="s">
        <v>79</v>
      </c>
      <c r="F83" s="1"/>
      <c r="G83" s="25"/>
    </row>
    <row r="84" spans="2:10" ht="13.2" customHeight="1">
      <c r="B84" s="17"/>
      <c r="F84" s="1"/>
      <c r="G84" s="25"/>
    </row>
    <row r="85" spans="2:10" ht="20.7" customHeight="1">
      <c r="B85" s="18" t="s">
        <v>80</v>
      </c>
      <c r="F85" s="1"/>
      <c r="G85" s="21" t="s">
        <v>81</v>
      </c>
    </row>
    <row r="86" spans="2:10" ht="20.7" customHeight="1">
      <c r="B86" s="18" t="s">
        <v>82</v>
      </c>
      <c r="F86" s="1"/>
      <c r="G86" s="21" t="s">
        <v>83</v>
      </c>
      <c r="I86" s="98"/>
      <c r="J86" s="98"/>
    </row>
    <row r="87" spans="2:10" ht="20.7" customHeight="1">
      <c r="B87" s="18" t="s">
        <v>84</v>
      </c>
      <c r="F87" s="1"/>
      <c r="G87" s="21" t="s">
        <v>85</v>
      </c>
      <c r="I87" s="98"/>
      <c r="J87" s="98"/>
    </row>
    <row r="88" spans="2:10" ht="20.7" customHeight="1">
      <c r="B88" s="18" t="s">
        <v>86</v>
      </c>
      <c r="F88" s="1"/>
      <c r="G88" s="21" t="s">
        <v>87</v>
      </c>
      <c r="I88" s="98"/>
      <c r="J88" s="98"/>
    </row>
    <row r="89" spans="2:10" ht="20.7" customHeight="1">
      <c r="B89" s="18"/>
      <c r="F89" s="1"/>
      <c r="G89" s="21"/>
      <c r="I89" s="98"/>
      <c r="J89" s="98"/>
    </row>
    <row r="90" spans="2:10" ht="20.7" customHeight="1">
      <c r="B90" s="18" t="s">
        <v>88</v>
      </c>
      <c r="F90" s="1"/>
      <c r="G90" s="99">
        <v>80000000</v>
      </c>
      <c r="I90" s="98"/>
      <c r="J90" s="98"/>
    </row>
    <row r="91" spans="2:10" ht="20.7" customHeight="1">
      <c r="B91" s="18" t="s">
        <v>89</v>
      </c>
      <c r="F91" s="1"/>
      <c r="G91" s="40">
        <v>0</v>
      </c>
    </row>
    <row r="92" spans="2:10" ht="20.7" customHeight="1" thickBot="1">
      <c r="B92" s="18" t="s">
        <v>90</v>
      </c>
      <c r="F92" s="1"/>
      <c r="G92" s="100">
        <f>G90-G91</f>
        <v>80000000</v>
      </c>
    </row>
    <row r="93" spans="2:10" ht="15.9" customHeight="1" thickTop="1">
      <c r="B93" s="18"/>
      <c r="E93" s="101"/>
      <c r="F93" s="1"/>
      <c r="G93" s="25"/>
    </row>
    <row r="94" spans="2:10" ht="20.7" customHeight="1">
      <c r="B94" s="97" t="s">
        <v>91</v>
      </c>
      <c r="E94" s="101"/>
      <c r="F94" s="1"/>
      <c r="G94" s="25"/>
    </row>
    <row r="95" spans="2:10" ht="15.9" customHeight="1">
      <c r="B95" s="18"/>
      <c r="E95" s="101"/>
      <c r="F95" s="1"/>
      <c r="G95" s="25"/>
    </row>
    <row r="96" spans="2:10" ht="20.7" hidden="1" customHeight="1">
      <c r="B96" s="18"/>
      <c r="F96" s="1"/>
      <c r="G96" s="25"/>
    </row>
    <row r="97" spans="2:7" ht="20.7" customHeight="1">
      <c r="B97" s="18" t="s">
        <v>80</v>
      </c>
      <c r="F97" s="1"/>
      <c r="G97" s="21" t="s">
        <v>81</v>
      </c>
    </row>
    <row r="98" spans="2:7" ht="20.7" customHeight="1">
      <c r="B98" s="18" t="s">
        <v>82</v>
      </c>
      <c r="F98" s="1"/>
      <c r="G98" s="21" t="s">
        <v>8</v>
      </c>
    </row>
    <row r="99" spans="2:7" ht="20.7" customHeight="1">
      <c r="B99" s="18" t="s">
        <v>84</v>
      </c>
      <c r="F99" s="1"/>
      <c r="G99" s="21" t="s">
        <v>60</v>
      </c>
    </row>
    <row r="100" spans="2:7" ht="20.7" customHeight="1">
      <c r="B100" s="18" t="s">
        <v>86</v>
      </c>
      <c r="F100" s="1"/>
      <c r="G100" s="21" t="s">
        <v>92</v>
      </c>
    </row>
    <row r="101" spans="2:7" ht="20.7" customHeight="1">
      <c r="B101" s="18"/>
      <c r="F101" s="1"/>
      <c r="G101" s="21"/>
    </row>
    <row r="102" spans="2:7" ht="20.7" customHeight="1">
      <c r="B102" s="18" t="s">
        <v>93</v>
      </c>
      <c r="F102" s="1"/>
      <c r="G102" s="40">
        <v>280000000</v>
      </c>
    </row>
    <row r="103" spans="2:7" ht="20.7" customHeight="1">
      <c r="B103" s="18" t="s">
        <v>94</v>
      </c>
      <c r="F103" s="1"/>
      <c r="G103" s="40">
        <v>0</v>
      </c>
    </row>
    <row r="104" spans="2:7" ht="20.7" customHeight="1" thickBot="1">
      <c r="B104" s="18" t="s">
        <v>95</v>
      </c>
      <c r="F104" s="1"/>
      <c r="G104" s="100">
        <f>G102-G103</f>
        <v>280000000</v>
      </c>
    </row>
    <row r="105" spans="2:7" ht="20.7" customHeight="1" thickTop="1" thickBot="1">
      <c r="B105" s="22"/>
      <c r="C105" s="23"/>
      <c r="D105" s="23"/>
      <c r="E105" s="23"/>
      <c r="F105" s="23"/>
      <c r="G105" s="102"/>
    </row>
    <row r="106" spans="2:7" ht="23.7" customHeight="1" thickBot="1">
      <c r="B106" s="103" t="s">
        <v>96</v>
      </c>
      <c r="C106" s="104"/>
      <c r="D106" s="104"/>
      <c r="E106" s="104"/>
      <c r="F106" s="104"/>
      <c r="G106" s="105"/>
    </row>
    <row r="107" spans="2:7" ht="20.7" customHeight="1">
      <c r="B107" s="18"/>
      <c r="F107" s="1"/>
      <c r="G107" s="106"/>
    </row>
    <row r="108" spans="2:7" ht="20.7" customHeight="1">
      <c r="B108" s="18" t="s">
        <v>96</v>
      </c>
      <c r="F108" s="1"/>
      <c r="G108" s="21" t="s">
        <v>8</v>
      </c>
    </row>
    <row r="109" spans="2:7" ht="20.7" customHeight="1">
      <c r="B109" s="18" t="s">
        <v>84</v>
      </c>
      <c r="F109" s="1"/>
      <c r="G109" s="21" t="s">
        <v>97</v>
      </c>
    </row>
    <row r="110" spans="2:7" ht="20.7" customHeight="1">
      <c r="B110" s="18" t="s">
        <v>98</v>
      </c>
      <c r="F110" s="1"/>
      <c r="G110" s="21" t="s">
        <v>99</v>
      </c>
    </row>
    <row r="111" spans="2:7" ht="20.7" customHeight="1">
      <c r="B111" s="18" t="s">
        <v>100</v>
      </c>
      <c r="F111" s="1"/>
      <c r="G111" s="40">
        <v>2860000000</v>
      </c>
    </row>
    <row r="112" spans="2:7" ht="20.7" customHeight="1" thickBot="1">
      <c r="B112" s="22"/>
      <c r="C112" s="23"/>
      <c r="D112" s="23"/>
      <c r="E112" s="23"/>
      <c r="F112" s="23"/>
      <c r="G112" s="107"/>
    </row>
    <row r="113" spans="2:15" ht="23.7" customHeight="1" thickBot="1">
      <c r="B113" s="14" t="s">
        <v>101</v>
      </c>
      <c r="C113" s="15"/>
      <c r="D113" s="15"/>
      <c r="E113" s="15"/>
      <c r="F113" s="15"/>
      <c r="G113" s="16"/>
    </row>
    <row r="114" spans="2:15" ht="20.7" customHeight="1" thickBot="1">
      <c r="B114" s="108"/>
      <c r="C114" s="109"/>
      <c r="D114" s="110"/>
      <c r="E114" s="110"/>
      <c r="F114" s="110"/>
      <c r="G114" s="111"/>
    </row>
    <row r="115" spans="2:15" ht="23.7" customHeight="1" thickBot="1">
      <c r="B115" s="112" t="s">
        <v>102</v>
      </c>
      <c r="C115" s="113"/>
      <c r="D115" s="113"/>
      <c r="E115" s="113"/>
      <c r="F115" s="113"/>
      <c r="G115" s="114"/>
    </row>
    <row r="116" spans="2:15" ht="20.7" customHeight="1">
      <c r="B116" s="115"/>
      <c r="C116" s="116"/>
      <c r="D116" s="117"/>
      <c r="E116" s="117"/>
      <c r="F116" s="117"/>
      <c r="G116" s="118"/>
    </row>
    <row r="117" spans="2:15" ht="42.15" hidden="1" customHeight="1">
      <c r="B117" s="119" t="s">
        <v>103</v>
      </c>
      <c r="C117" s="120"/>
      <c r="D117" s="120"/>
      <c r="E117" s="120"/>
      <c r="F117" s="120"/>
      <c r="G117" s="121"/>
    </row>
    <row r="118" spans="2:15" ht="0.9" customHeight="1">
      <c r="B118" s="122"/>
      <c r="C118" s="123"/>
      <c r="D118" s="124"/>
      <c r="E118" s="124"/>
      <c r="F118" s="124"/>
      <c r="G118" s="125"/>
    </row>
    <row r="119" spans="2:15" s="11" customFormat="1" ht="38.4" customHeight="1">
      <c r="B119" s="126" t="s">
        <v>104</v>
      </c>
      <c r="C119" s="127" t="s">
        <v>105</v>
      </c>
      <c r="D119" s="128" t="s">
        <v>106</v>
      </c>
      <c r="E119" s="128" t="s">
        <v>107</v>
      </c>
      <c r="F119" s="128" t="s">
        <v>108</v>
      </c>
      <c r="G119" s="129" t="s">
        <v>109</v>
      </c>
      <c r="H119" s="10"/>
      <c r="I119" s="10"/>
      <c r="J119" s="10"/>
      <c r="K119" s="10"/>
      <c r="L119" s="10"/>
      <c r="M119" s="10"/>
    </row>
    <row r="120" spans="2:15" s="11" customFormat="1" ht="20.7" customHeight="1">
      <c r="B120" s="37" t="s">
        <v>110</v>
      </c>
      <c r="C120" s="130">
        <v>45581</v>
      </c>
      <c r="D120" s="130">
        <v>45624</v>
      </c>
      <c r="E120" s="131" t="s">
        <v>111</v>
      </c>
      <c r="F120" s="131" t="str">
        <f>G41</f>
        <v>P-1.za  (sf)</v>
      </c>
      <c r="G120" s="132">
        <f>G33</f>
        <v>2795000000</v>
      </c>
      <c r="H120" s="10"/>
      <c r="I120" s="10"/>
      <c r="J120" s="10"/>
      <c r="K120" s="10"/>
      <c r="L120" s="10"/>
      <c r="M120" s="10"/>
    </row>
    <row r="121" spans="2:15" s="11" customFormat="1" ht="20.7" customHeight="1">
      <c r="B121" s="37" t="s">
        <v>112</v>
      </c>
      <c r="C121" s="130">
        <v>45607</v>
      </c>
      <c r="D121" s="130">
        <v>45607</v>
      </c>
      <c r="E121" s="131" t="s">
        <v>113</v>
      </c>
      <c r="F121" s="131" t="s">
        <v>113</v>
      </c>
      <c r="G121" s="132">
        <f>G34</f>
        <v>42000000</v>
      </c>
      <c r="H121" s="10"/>
      <c r="I121" s="10"/>
      <c r="J121" s="10"/>
      <c r="K121" s="10"/>
      <c r="L121" s="10"/>
      <c r="M121" s="10"/>
    </row>
    <row r="122" spans="2:15" s="11" customFormat="1" ht="20.7" customHeight="1">
      <c r="B122" s="37" t="s">
        <v>114</v>
      </c>
      <c r="C122" s="130">
        <v>45607</v>
      </c>
      <c r="D122" s="130">
        <v>45607</v>
      </c>
      <c r="E122" s="131" t="s">
        <v>115</v>
      </c>
      <c r="F122" s="131" t="s">
        <v>115</v>
      </c>
      <c r="G122" s="132">
        <f>G35</f>
        <v>23000000</v>
      </c>
      <c r="H122" s="10"/>
      <c r="I122" s="10"/>
      <c r="J122" s="10"/>
      <c r="K122" s="10"/>
      <c r="L122" s="10"/>
      <c r="M122" s="10"/>
    </row>
    <row r="123" spans="2:15" ht="20.7" customHeight="1" thickBot="1">
      <c r="B123" s="133" t="s">
        <v>116</v>
      </c>
      <c r="C123" s="134"/>
      <c r="D123" s="134"/>
      <c r="E123" s="134"/>
      <c r="F123" s="134"/>
      <c r="G123" s="135">
        <f>SUM(G120:G122)</f>
        <v>2860000000</v>
      </c>
    </row>
    <row r="124" spans="2:15" ht="20.7" customHeight="1" thickTop="1">
      <c r="B124" s="122"/>
      <c r="C124" s="134"/>
      <c r="D124" s="136"/>
      <c r="E124" s="137"/>
      <c r="F124" s="138"/>
      <c r="G124" s="25"/>
    </row>
    <row r="125" spans="2:15" ht="43.2" customHeight="1">
      <c r="B125" s="126" t="s">
        <v>104</v>
      </c>
      <c r="C125" s="128" t="s">
        <v>117</v>
      </c>
      <c r="D125" s="128" t="s">
        <v>118</v>
      </c>
      <c r="E125" s="128" t="s">
        <v>119</v>
      </c>
      <c r="F125" s="128" t="s">
        <v>120</v>
      </c>
      <c r="G125" s="129" t="s">
        <v>121</v>
      </c>
    </row>
    <row r="126" spans="2:15" ht="20.7" customHeight="1">
      <c r="B126" s="37" t="s">
        <v>110</v>
      </c>
      <c r="C126" s="139">
        <v>40.285932021466905</v>
      </c>
      <c r="D126" s="140">
        <v>91</v>
      </c>
      <c r="E126" s="67">
        <v>180</v>
      </c>
      <c r="F126" s="140">
        <v>532000000</v>
      </c>
      <c r="G126" s="141">
        <v>45618</v>
      </c>
      <c r="H126" s="4" t="s">
        <v>122</v>
      </c>
      <c r="N126" s="142"/>
      <c r="O126" s="142"/>
    </row>
    <row r="127" spans="2:15" ht="20.7" customHeight="1">
      <c r="B127" s="37" t="s">
        <v>112</v>
      </c>
      <c r="C127" s="139">
        <v>42</v>
      </c>
      <c r="D127" s="140">
        <v>91</v>
      </c>
      <c r="E127" s="67">
        <v>180</v>
      </c>
      <c r="F127" s="140">
        <v>42000000</v>
      </c>
      <c r="G127" s="141">
        <v>45607</v>
      </c>
      <c r="H127" s="4" t="s">
        <v>123</v>
      </c>
      <c r="N127" s="142"/>
      <c r="O127" s="142"/>
    </row>
    <row r="128" spans="2:15" ht="20.7" customHeight="1">
      <c r="B128" s="37" t="s">
        <v>114</v>
      </c>
      <c r="C128" s="139">
        <v>42</v>
      </c>
      <c r="D128" s="140">
        <v>91</v>
      </c>
      <c r="E128" s="67">
        <v>180</v>
      </c>
      <c r="F128" s="140">
        <v>23000000</v>
      </c>
      <c r="G128" s="141">
        <v>45607</v>
      </c>
      <c r="H128" s="4" t="s">
        <v>124</v>
      </c>
      <c r="N128" s="142"/>
      <c r="O128" s="142"/>
    </row>
    <row r="129" spans="2:17" ht="13.2" customHeight="1">
      <c r="B129" s="122"/>
      <c r="C129" s="143"/>
      <c r="D129" s="136"/>
      <c r="E129" s="137"/>
      <c r="F129" s="138"/>
      <c r="G129" s="25"/>
      <c r="N129" s="142"/>
      <c r="O129" s="142"/>
    </row>
    <row r="130" spans="2:17" ht="20.7" customHeight="1">
      <c r="B130" s="144"/>
      <c r="G130" s="25"/>
      <c r="N130" s="142"/>
      <c r="O130" s="142"/>
    </row>
    <row r="131" spans="2:17" ht="45" hidden="1" customHeight="1" thickBot="1">
      <c r="B131" s="145" t="s">
        <v>104</v>
      </c>
      <c r="C131" s="146"/>
      <c r="D131" s="147" t="s">
        <v>125</v>
      </c>
      <c r="E131" s="148" t="s">
        <v>126</v>
      </c>
      <c r="F131" s="149"/>
      <c r="G131" s="25"/>
      <c r="N131" s="142"/>
      <c r="O131" s="142"/>
    </row>
    <row r="132" spans="2:17" ht="18.75" hidden="1" customHeight="1" thickBot="1">
      <c r="B132" s="150" t="s">
        <v>110</v>
      </c>
      <c r="C132" s="151" t="s">
        <v>127</v>
      </c>
      <c r="D132" s="152">
        <v>0</v>
      </c>
      <c r="E132" s="153">
        <v>0</v>
      </c>
      <c r="F132" s="149"/>
      <c r="G132" s="25"/>
      <c r="N132" s="142"/>
      <c r="O132" s="142"/>
    </row>
    <row r="133" spans="2:17" ht="18.75" hidden="1" customHeight="1" thickBot="1">
      <c r="B133" s="154" t="s">
        <v>116</v>
      </c>
      <c r="C133" s="155"/>
      <c r="D133" s="156">
        <v>0</v>
      </c>
      <c r="E133" s="157">
        <v>0</v>
      </c>
      <c r="F133" s="149"/>
      <c r="G133" s="25"/>
      <c r="N133" s="142"/>
      <c r="O133" s="142"/>
    </row>
    <row r="134" spans="2:17" ht="13.8">
      <c r="B134" s="122"/>
      <c r="C134" s="134"/>
      <c r="D134" s="158"/>
      <c r="E134" s="137"/>
      <c r="F134" s="138"/>
      <c r="G134" s="25"/>
      <c r="J134" s="737">
        <v>45565</v>
      </c>
      <c r="K134" s="4" t="s">
        <v>128</v>
      </c>
      <c r="N134" s="142"/>
      <c r="O134" s="142"/>
    </row>
    <row r="135" spans="2:17" ht="20.7" customHeight="1">
      <c r="B135" s="144"/>
      <c r="C135" s="159"/>
      <c r="D135" s="160"/>
      <c r="E135" s="161"/>
      <c r="F135" s="162"/>
      <c r="G135" s="25"/>
      <c r="N135" s="142"/>
      <c r="O135" s="142"/>
    </row>
    <row r="136" spans="2:17" ht="20.7" customHeight="1">
      <c r="B136" s="144"/>
      <c r="C136" s="159"/>
      <c r="D136" s="160"/>
      <c r="E136" s="161"/>
      <c r="F136" s="162"/>
      <c r="G136" s="25"/>
      <c r="J136" s="738" t="s">
        <v>110</v>
      </c>
      <c r="K136" s="738" t="s">
        <v>112</v>
      </c>
      <c r="L136" s="738" t="s">
        <v>114</v>
      </c>
      <c r="N136" s="142"/>
      <c r="O136" s="142"/>
    </row>
    <row r="137" spans="2:17" ht="20.7" customHeight="1">
      <c r="B137" s="144"/>
      <c r="C137" s="159"/>
      <c r="D137" s="160"/>
      <c r="E137" s="161"/>
      <c r="F137" s="162"/>
      <c r="G137" s="25"/>
      <c r="I137" s="739" t="s">
        <v>129</v>
      </c>
      <c r="J137" s="740">
        <v>742200000</v>
      </c>
      <c r="K137" s="740">
        <v>0</v>
      </c>
      <c r="L137" s="740">
        <v>0</v>
      </c>
      <c r="N137" s="142"/>
      <c r="O137" s="142"/>
      <c r="P137" s="1">
        <v>1</v>
      </c>
      <c r="Q137" s="1">
        <v>30</v>
      </c>
    </row>
    <row r="138" spans="2:17" ht="20.7" customHeight="1">
      <c r="B138" s="144"/>
      <c r="C138" s="159"/>
      <c r="D138" s="160"/>
      <c r="E138" s="161"/>
      <c r="F138" s="162"/>
      <c r="G138" s="25"/>
      <c r="I138" s="4" t="s">
        <v>130</v>
      </c>
      <c r="J138" s="740">
        <v>923000000</v>
      </c>
      <c r="K138" s="740">
        <v>42000000</v>
      </c>
      <c r="L138" s="740">
        <v>23000000</v>
      </c>
      <c r="N138" s="142"/>
      <c r="O138" s="142"/>
      <c r="P138" s="1">
        <v>31</v>
      </c>
      <c r="Q138" s="1">
        <v>45</v>
      </c>
    </row>
    <row r="139" spans="2:17" ht="20.7" customHeight="1">
      <c r="B139" s="144"/>
      <c r="C139" s="159"/>
      <c r="D139" s="160"/>
      <c r="E139" s="161"/>
      <c r="F139" s="162"/>
      <c r="G139" s="25"/>
      <c r="I139" s="4" t="s">
        <v>131</v>
      </c>
      <c r="J139" s="740">
        <v>1129800000</v>
      </c>
      <c r="K139" s="740">
        <v>0</v>
      </c>
      <c r="L139" s="740">
        <v>0</v>
      </c>
      <c r="N139" s="142"/>
      <c r="O139" s="142"/>
      <c r="P139" s="1">
        <v>46</v>
      </c>
      <c r="Q139" s="1">
        <v>70</v>
      </c>
    </row>
    <row r="140" spans="2:17" ht="20.7" customHeight="1">
      <c r="B140" s="144"/>
      <c r="C140" s="159"/>
      <c r="D140" s="160"/>
      <c r="E140" s="161"/>
      <c r="F140" s="162"/>
      <c r="G140" s="25"/>
      <c r="I140" s="4" t="s">
        <v>132</v>
      </c>
      <c r="J140" s="740">
        <v>0</v>
      </c>
      <c r="K140" s="740">
        <v>0</v>
      </c>
      <c r="L140" s="740">
        <v>0</v>
      </c>
      <c r="N140" s="142"/>
      <c r="O140" s="142"/>
      <c r="P140" s="1">
        <v>71</v>
      </c>
      <c r="Q140" s="1">
        <v>85</v>
      </c>
    </row>
    <row r="141" spans="2:17" ht="20.7" customHeight="1">
      <c r="B141" s="144"/>
      <c r="C141" s="159"/>
      <c r="D141" s="160"/>
      <c r="E141" s="161"/>
      <c r="F141" s="162"/>
      <c r="G141" s="25"/>
      <c r="I141" s="4" t="s">
        <v>133</v>
      </c>
      <c r="J141" s="740">
        <v>0</v>
      </c>
      <c r="K141" s="740">
        <v>0</v>
      </c>
      <c r="L141" s="740">
        <v>0</v>
      </c>
      <c r="N141" s="142"/>
      <c r="O141" s="142"/>
      <c r="P141" s="1">
        <v>86</v>
      </c>
      <c r="Q141" s="1">
        <v>100</v>
      </c>
    </row>
    <row r="142" spans="2:17" ht="20.7" customHeight="1">
      <c r="B142" s="144"/>
      <c r="C142" s="159"/>
      <c r="D142" s="160"/>
      <c r="E142" s="161"/>
      <c r="F142" s="162"/>
      <c r="G142" s="25"/>
      <c r="I142" s="4" t="s">
        <v>134</v>
      </c>
      <c r="J142" s="740">
        <v>0</v>
      </c>
      <c r="K142" s="740">
        <v>0</v>
      </c>
      <c r="L142" s="740">
        <v>0</v>
      </c>
      <c r="N142" s="142"/>
      <c r="O142" s="142"/>
      <c r="P142" s="1">
        <v>101</v>
      </c>
      <c r="Q142" s="1">
        <v>999</v>
      </c>
    </row>
    <row r="143" spans="2:17" ht="20.7" customHeight="1">
      <c r="B143" s="144"/>
      <c r="C143" s="159"/>
      <c r="D143" s="160"/>
      <c r="E143" s="161"/>
      <c r="F143" s="162"/>
      <c r="G143" s="25"/>
      <c r="J143" s="741">
        <f>SUM(J137:J142)</f>
        <v>2795000000</v>
      </c>
      <c r="K143" s="741">
        <f>SUM(K137:K142)</f>
        <v>42000000</v>
      </c>
      <c r="L143" s="741">
        <f>SUM(L137:L142)</f>
        <v>23000000</v>
      </c>
      <c r="N143" s="142"/>
      <c r="O143" s="142"/>
    </row>
    <row r="144" spans="2:17" ht="20.7" customHeight="1">
      <c r="B144" s="144"/>
      <c r="C144" s="159"/>
      <c r="D144" s="160"/>
      <c r="E144" s="161"/>
      <c r="F144" s="162"/>
      <c r="G144" s="25"/>
      <c r="J144" s="741">
        <f>G120</f>
        <v>2795000000</v>
      </c>
      <c r="K144" s="741">
        <f>G121</f>
        <v>42000000</v>
      </c>
      <c r="L144" s="741">
        <f>G122</f>
        <v>23000000</v>
      </c>
      <c r="N144" s="142"/>
      <c r="O144" s="142"/>
    </row>
    <row r="145" spans="2:15" ht="20.7" customHeight="1">
      <c r="B145" s="144"/>
      <c r="C145" s="159"/>
      <c r="D145" s="160"/>
      <c r="E145" s="161"/>
      <c r="F145" s="162"/>
      <c r="G145" s="25"/>
      <c r="J145" s="741">
        <v>0</v>
      </c>
      <c r="K145" s="741">
        <v>0</v>
      </c>
      <c r="L145" s="741">
        <v>0</v>
      </c>
      <c r="N145" s="142"/>
      <c r="O145" s="142"/>
    </row>
    <row r="146" spans="2:15" ht="20.7" customHeight="1">
      <c r="B146" s="144"/>
      <c r="C146" s="159"/>
      <c r="D146" s="160"/>
      <c r="E146" s="161"/>
      <c r="F146" s="162"/>
      <c r="G146" s="25"/>
      <c r="N146" s="142"/>
      <c r="O146" s="142"/>
    </row>
    <row r="147" spans="2:15" ht="20.7" customHeight="1">
      <c r="B147" s="144"/>
      <c r="C147" s="159"/>
      <c r="D147" s="160"/>
      <c r="E147" s="161"/>
      <c r="F147" s="162"/>
      <c r="G147" s="25"/>
      <c r="N147" s="142"/>
      <c r="O147" s="142"/>
    </row>
    <row r="148" spans="2:15" ht="20.7" customHeight="1">
      <c r="B148" s="144"/>
      <c r="C148" s="159"/>
      <c r="D148" s="160"/>
      <c r="E148" s="161"/>
      <c r="F148" s="162"/>
      <c r="G148" s="25"/>
      <c r="N148" s="142"/>
      <c r="O148" s="142"/>
    </row>
    <row r="149" spans="2:15" ht="31.95" customHeight="1">
      <c r="B149" s="164" t="s">
        <v>135</v>
      </c>
      <c r="C149" s="165"/>
      <c r="D149" s="165"/>
      <c r="E149" s="165"/>
      <c r="F149" s="165"/>
      <c r="G149" s="166"/>
      <c r="N149" s="142"/>
      <c r="O149" s="142"/>
    </row>
    <row r="150" spans="2:15" ht="20.7" customHeight="1" thickBot="1">
      <c r="B150" s="167"/>
      <c r="C150" s="168"/>
      <c r="D150" s="169"/>
      <c r="E150" s="170"/>
      <c r="F150" s="171"/>
      <c r="G150" s="24"/>
      <c r="N150" s="142"/>
      <c r="O150" s="142"/>
    </row>
    <row r="151" spans="2:15" ht="20.7" hidden="1" customHeight="1" thickBot="1">
      <c r="B151" s="167"/>
      <c r="C151" s="168"/>
      <c r="D151" s="169"/>
      <c r="E151" s="170"/>
      <c r="F151" s="171"/>
      <c r="G151" s="24"/>
      <c r="N151" s="142"/>
      <c r="O151" s="142"/>
    </row>
    <row r="152" spans="2:15" ht="23.7" customHeight="1" thickBot="1">
      <c r="B152" s="112" t="s">
        <v>136</v>
      </c>
      <c r="C152" s="113"/>
      <c r="D152" s="113"/>
      <c r="E152" s="113"/>
      <c r="F152" s="113"/>
      <c r="G152" s="114"/>
      <c r="N152" s="142"/>
      <c r="O152" s="142"/>
    </row>
    <row r="153" spans="2:15" ht="20.7" customHeight="1" thickBot="1">
      <c r="B153" s="172"/>
      <c r="C153" s="173"/>
      <c r="D153" s="174"/>
      <c r="E153" s="175"/>
      <c r="F153" s="176"/>
      <c r="G153" s="177"/>
    </row>
    <row r="154" spans="2:15" ht="22.5" customHeight="1" thickBot="1">
      <c r="B154" s="178" t="s">
        <v>137</v>
      </c>
      <c r="C154" s="179"/>
      <c r="D154" s="180"/>
      <c r="G154" s="25"/>
    </row>
    <row r="155" spans="2:15" ht="22.5" customHeight="1">
      <c r="B155" s="181" t="s">
        <v>138</v>
      </c>
      <c r="C155" s="182"/>
      <c r="D155" s="183">
        <v>4120</v>
      </c>
      <c r="E155" s="184"/>
      <c r="G155" s="25"/>
      <c r="H155" s="185"/>
      <c r="I155" s="742"/>
    </row>
    <row r="156" spans="2:15" ht="22.5" customHeight="1">
      <c r="B156" s="186" t="s">
        <v>139</v>
      </c>
      <c r="C156" s="187"/>
      <c r="D156" s="188">
        <f>D159-D157-D155</f>
        <v>-39</v>
      </c>
      <c r="E156" s="184"/>
      <c r="G156" s="25"/>
    </row>
    <row r="157" spans="2:15" ht="22.5" customHeight="1">
      <c r="B157" s="186" t="s">
        <v>140</v>
      </c>
      <c r="C157" s="187"/>
      <c r="D157" s="189">
        <v>12</v>
      </c>
      <c r="E157" s="184"/>
      <c r="F157" s="190"/>
      <c r="G157" s="25"/>
    </row>
    <row r="158" spans="2:15" ht="22.5" hidden="1" customHeight="1" thickBot="1">
      <c r="B158" s="186" t="s">
        <v>141</v>
      </c>
      <c r="C158" s="187"/>
      <c r="D158" s="191"/>
      <c r="E158" s="184"/>
      <c r="G158" s="25"/>
    </row>
    <row r="159" spans="2:15" ht="22.5" customHeight="1" thickBot="1">
      <c r="B159" s="192" t="s">
        <v>142</v>
      </c>
      <c r="C159" s="193"/>
      <c r="D159" s="194">
        <v>4093</v>
      </c>
      <c r="E159" s="184"/>
      <c r="G159" s="25"/>
      <c r="H159" s="195">
        <v>0</v>
      </c>
    </row>
    <row r="160" spans="2:15" ht="22.5" customHeight="1" thickBot="1">
      <c r="B160" s="196"/>
      <c r="C160" s="197"/>
      <c r="D160" s="197"/>
      <c r="E160" s="198"/>
      <c r="G160" s="79"/>
    </row>
    <row r="161" spans="2:13" ht="22.5" customHeight="1" thickBot="1">
      <c r="B161" s="199" t="s">
        <v>143</v>
      </c>
      <c r="C161" s="200"/>
      <c r="D161" s="201"/>
      <c r="G161" s="25"/>
    </row>
    <row r="162" spans="2:13" ht="24" hidden="1" customHeight="1" thickBot="1">
      <c r="B162" s="202"/>
      <c r="C162" s="203"/>
      <c r="D162" s="204"/>
      <c r="F162" s="205"/>
      <c r="G162" s="25"/>
    </row>
    <row r="163" spans="2:13" s="11" customFormat="1" ht="22.5" customHeight="1">
      <c r="B163" s="206" t="s">
        <v>144</v>
      </c>
      <c r="C163" s="207"/>
      <c r="D163" s="208">
        <v>3.6071634216296514E-2</v>
      </c>
      <c r="E163" s="209"/>
      <c r="F163" s="210"/>
      <c r="G163" s="211"/>
      <c r="H163" s="10"/>
      <c r="I163" s="10"/>
      <c r="J163" s="10"/>
      <c r="K163" s="10"/>
      <c r="L163" s="10"/>
      <c r="M163" s="10"/>
    </row>
    <row r="164" spans="2:13" s="11" customFormat="1" ht="22.5" customHeight="1">
      <c r="B164" s="212" t="s">
        <v>145</v>
      </c>
      <c r="C164" s="209"/>
      <c r="D164" s="213">
        <v>-6.0000000000000001E-3</v>
      </c>
      <c r="E164" s="209"/>
      <c r="F164" s="214"/>
      <c r="G164" s="211"/>
      <c r="H164" s="10"/>
      <c r="I164" s="10"/>
      <c r="J164" s="10"/>
      <c r="K164" s="10"/>
      <c r="L164" s="10"/>
      <c r="M164" s="10"/>
    </row>
    <row r="165" spans="2:13" s="11" customFormat="1" ht="22.5" customHeight="1">
      <c r="B165" s="212" t="s">
        <v>146</v>
      </c>
      <c r="C165" s="209"/>
      <c r="D165" s="213">
        <v>-1.2117088189888329E-2</v>
      </c>
      <c r="E165" s="209"/>
      <c r="F165" s="214"/>
      <c r="G165" s="211"/>
      <c r="H165" s="10"/>
      <c r="I165" s="10"/>
      <c r="J165" s="10"/>
      <c r="K165" s="10"/>
      <c r="L165" s="10"/>
      <c r="M165" s="10"/>
    </row>
    <row r="166" spans="2:13" ht="22.5" customHeight="1" thickBot="1">
      <c r="B166" s="215" t="s">
        <v>147</v>
      </c>
      <c r="C166" s="216"/>
      <c r="D166" s="217">
        <f>SUM(D163:D165)</f>
        <v>1.7954546026408186E-2</v>
      </c>
      <c r="F166" s="210"/>
      <c r="G166" s="25"/>
    </row>
    <row r="167" spans="2:13" ht="22.5" customHeight="1" thickBot="1">
      <c r="B167" s="218"/>
      <c r="C167" s="219"/>
      <c r="D167" s="219"/>
      <c r="G167" s="25"/>
    </row>
    <row r="168" spans="2:13" ht="22.5" customHeight="1" thickBot="1">
      <c r="B168" s="199" t="s">
        <v>148</v>
      </c>
      <c r="C168" s="200"/>
      <c r="D168" s="201"/>
      <c r="G168" s="25"/>
    </row>
    <row r="169" spans="2:13" s="11" customFormat="1" ht="22.5" customHeight="1">
      <c r="B169" s="220" t="s">
        <v>149</v>
      </c>
      <c r="C169" s="221"/>
      <c r="D169" s="222">
        <f>D159</f>
        <v>4093</v>
      </c>
      <c r="F169" s="223"/>
      <c r="G169" s="224"/>
      <c r="H169" s="10"/>
      <c r="I169" s="10"/>
      <c r="J169" s="10"/>
      <c r="K169" s="10"/>
      <c r="L169" s="10"/>
      <c r="M169" s="10"/>
    </row>
    <row r="170" spans="2:13" s="11" customFormat="1" ht="22.5" customHeight="1">
      <c r="B170" s="225" t="s">
        <v>150</v>
      </c>
      <c r="C170" s="226"/>
      <c r="D170" s="227">
        <v>2870301755.1999936</v>
      </c>
      <c r="F170" s="223"/>
      <c r="G170" s="224"/>
      <c r="H170" s="228">
        <v>1.9999504089355469E-2</v>
      </c>
      <c r="I170" s="10"/>
      <c r="J170" s="10"/>
      <c r="K170" s="10"/>
      <c r="L170" s="10"/>
      <c r="M170" s="10"/>
    </row>
    <row r="171" spans="2:13" s="11" customFormat="1" ht="22.5" customHeight="1">
      <c r="B171" s="225" t="s">
        <v>151</v>
      </c>
      <c r="C171" s="226"/>
      <c r="D171" s="227">
        <v>4980572.4000000004</v>
      </c>
      <c r="E171" s="229"/>
      <c r="F171" s="223"/>
      <c r="G171" s="224"/>
      <c r="H171" s="10"/>
      <c r="I171" s="10"/>
      <c r="J171" s="10"/>
      <c r="K171" s="10"/>
      <c r="L171" s="10"/>
      <c r="M171" s="10"/>
    </row>
    <row r="172" spans="2:13" s="11" customFormat="1" ht="22.5" customHeight="1">
      <c r="B172" s="225" t="s">
        <v>152</v>
      </c>
      <c r="C172" s="226"/>
      <c r="D172" s="227">
        <v>701270.89059369499</v>
      </c>
      <c r="F172" s="223"/>
      <c r="G172" s="224"/>
      <c r="H172" s="10"/>
      <c r="I172" s="10"/>
      <c r="J172" s="10"/>
      <c r="K172" s="10"/>
      <c r="L172" s="10"/>
      <c r="M172" s="10"/>
    </row>
    <row r="173" spans="2:13" s="11" customFormat="1" ht="22.5" customHeight="1">
      <c r="B173" s="225" t="s">
        <v>153</v>
      </c>
      <c r="C173" s="226"/>
      <c r="D173" s="230">
        <v>0.19265799890954313</v>
      </c>
      <c r="F173" s="223"/>
      <c r="G173" s="224"/>
      <c r="H173" s="10"/>
      <c r="I173" s="10"/>
      <c r="J173" s="10"/>
      <c r="K173" s="10"/>
      <c r="L173" s="10"/>
      <c r="M173" s="10"/>
    </row>
    <row r="174" spans="2:13" s="11" customFormat="1" ht="22.5" customHeight="1">
      <c r="B174" s="231" t="s">
        <v>154</v>
      </c>
      <c r="C174" s="232"/>
      <c r="D174" s="233">
        <v>0.68012461537643509</v>
      </c>
      <c r="F174" s="223"/>
      <c r="G174" s="224"/>
      <c r="H174" s="10"/>
      <c r="I174" s="10"/>
      <c r="J174" s="10"/>
      <c r="K174" s="10"/>
      <c r="L174" s="10"/>
      <c r="M174" s="10"/>
    </row>
    <row r="175" spans="2:13" s="11" customFormat="1" ht="22.5" customHeight="1">
      <c r="B175" s="231" t="s">
        <v>155</v>
      </c>
      <c r="C175" s="232"/>
      <c r="D175" s="230">
        <v>0.22123261062215929</v>
      </c>
      <c r="F175" s="223"/>
      <c r="G175" s="224"/>
      <c r="H175" s="10"/>
      <c r="I175" s="10"/>
      <c r="J175" s="10"/>
      <c r="K175" s="10"/>
      <c r="L175" s="10"/>
      <c r="M175" s="10"/>
    </row>
    <row r="176" spans="2:13" s="11" customFormat="1" ht="22.5" customHeight="1">
      <c r="B176" s="225" t="s">
        <v>156</v>
      </c>
      <c r="C176" s="226"/>
      <c r="D176" s="234">
        <v>39.930557440436992</v>
      </c>
      <c r="F176" s="223"/>
      <c r="G176" s="224"/>
      <c r="H176" s="10"/>
      <c r="I176" s="10"/>
      <c r="J176" s="10"/>
      <c r="K176" s="10"/>
      <c r="L176" s="10"/>
      <c r="M176" s="10"/>
    </row>
    <row r="177" spans="2:13" s="11" customFormat="1" ht="22.5" customHeight="1">
      <c r="B177" s="235" t="s">
        <v>157</v>
      </c>
      <c r="C177" s="236"/>
      <c r="D177" s="237">
        <v>16.658012933176256</v>
      </c>
      <c r="F177" s="223"/>
      <c r="G177" s="224"/>
      <c r="H177" s="238"/>
      <c r="I177" s="10"/>
      <c r="J177" s="10"/>
      <c r="K177" s="10"/>
      <c r="L177" s="10"/>
      <c r="M177" s="10"/>
    </row>
    <row r="178" spans="2:13" s="11" customFormat="1" ht="22.5" customHeight="1" thickBot="1">
      <c r="B178" s="239" t="s">
        <v>158</v>
      </c>
      <c r="C178" s="240"/>
      <c r="D178" s="241">
        <v>0.11506847158200173</v>
      </c>
      <c r="F178" s="223"/>
      <c r="G178" s="224"/>
      <c r="H178" s="10"/>
      <c r="I178" s="10"/>
      <c r="J178" s="10"/>
      <c r="K178" s="10"/>
      <c r="L178" s="10"/>
      <c r="M178" s="10"/>
    </row>
    <row r="179" spans="2:13" ht="54.45" customHeight="1">
      <c r="B179" s="242" t="s">
        <v>159</v>
      </c>
      <c r="C179" s="243"/>
      <c r="D179" s="243"/>
      <c r="G179" s="25"/>
    </row>
    <row r="180" spans="2:13" ht="7.5" customHeight="1" thickBot="1">
      <c r="B180" s="244"/>
      <c r="C180" s="123"/>
      <c r="D180" s="245"/>
      <c r="G180" s="25"/>
    </row>
    <row r="181" spans="2:13" ht="22.5" customHeight="1" thickBot="1">
      <c r="B181" s="178" t="s">
        <v>160</v>
      </c>
      <c r="C181" s="179"/>
      <c r="D181" s="180"/>
      <c r="G181" s="25"/>
    </row>
    <row r="182" spans="2:13" ht="22.5" customHeight="1">
      <c r="B182" s="246" t="s">
        <v>161</v>
      </c>
      <c r="C182" s="247"/>
      <c r="D182" s="248">
        <v>2884564724.3800001</v>
      </c>
      <c r="E182" s="78"/>
      <c r="G182" s="25"/>
      <c r="H182" s="249">
        <v>2897226467.0699935</v>
      </c>
      <c r="I182" s="250">
        <v>5.7220458984375E-6</v>
      </c>
    </row>
    <row r="183" spans="2:13" ht="22.5" customHeight="1">
      <c r="B183" s="186" t="s">
        <v>162</v>
      </c>
      <c r="C183" s="251"/>
      <c r="D183" s="252">
        <v>-35473317.829999998</v>
      </c>
      <c r="E183" s="198"/>
      <c r="G183" s="25"/>
    </row>
    <row r="184" spans="2:13" ht="22.5" customHeight="1">
      <c r="B184" s="186" t="s">
        <v>163</v>
      </c>
      <c r="C184" s="251"/>
      <c r="D184" s="252">
        <v>-25978806.809999999</v>
      </c>
      <c r="E184" s="253"/>
      <c r="G184" s="25"/>
    </row>
    <row r="185" spans="2:13" ht="22.5" customHeight="1">
      <c r="B185" s="186" t="s">
        <v>164</v>
      </c>
      <c r="C185" s="251"/>
      <c r="D185" s="252">
        <v>6565831.1799999997</v>
      </c>
      <c r="G185" s="25"/>
    </row>
    <row r="186" spans="2:13" ht="22.5" customHeight="1">
      <c r="B186" s="186" t="s">
        <v>165</v>
      </c>
      <c r="C186" s="251"/>
      <c r="D186" s="252">
        <v>194211.65</v>
      </c>
      <c r="G186" s="25"/>
    </row>
    <row r="187" spans="2:13" ht="22.5" customHeight="1" thickBot="1">
      <c r="B187" s="186" t="s">
        <v>166</v>
      </c>
      <c r="C187" s="251"/>
      <c r="D187" s="254">
        <f>SUM(D182:D186)</f>
        <v>2829872642.5700002</v>
      </c>
      <c r="G187" s="25"/>
    </row>
    <row r="188" spans="2:13" ht="22.5" customHeight="1" thickTop="1">
      <c r="B188" s="186" t="s">
        <v>167</v>
      </c>
      <c r="C188" s="251"/>
      <c r="D188" s="255">
        <v>13412382.33</v>
      </c>
      <c r="G188" s="25"/>
    </row>
    <row r="189" spans="2:13" ht="22.5" customHeight="1">
      <c r="B189" s="186" t="s">
        <v>168</v>
      </c>
      <c r="C189" s="251"/>
      <c r="D189" s="255">
        <v>27016730.300000001</v>
      </c>
      <c r="G189" s="25"/>
    </row>
    <row r="190" spans="2:13" ht="22.5" hidden="1" customHeight="1">
      <c r="B190" s="256" t="s">
        <v>169</v>
      </c>
      <c r="C190" s="257"/>
      <c r="D190" s="255">
        <v>0</v>
      </c>
      <c r="G190" s="25"/>
    </row>
    <row r="191" spans="2:13" ht="22.5" customHeight="1">
      <c r="B191" s="258" t="s">
        <v>170</v>
      </c>
      <c r="C191" s="259"/>
      <c r="D191" s="255">
        <v>0</v>
      </c>
      <c r="G191" s="25"/>
    </row>
    <row r="192" spans="2:13" ht="22.5" customHeight="1">
      <c r="B192" s="258" t="s">
        <v>171</v>
      </c>
      <c r="C192" s="259"/>
      <c r="D192" s="255">
        <v>0</v>
      </c>
      <c r="G192" s="25"/>
    </row>
    <row r="193" spans="2:16" ht="22.5" customHeight="1">
      <c r="B193" s="186" t="s">
        <v>172</v>
      </c>
      <c r="C193" s="251"/>
      <c r="D193" s="255">
        <v>0</v>
      </c>
      <c r="G193" s="25"/>
    </row>
    <row r="194" spans="2:16" ht="22.5" customHeight="1">
      <c r="B194" s="258" t="s">
        <v>173</v>
      </c>
      <c r="C194" s="260"/>
      <c r="D194" s="255">
        <v>0</v>
      </c>
      <c r="G194" s="25"/>
    </row>
    <row r="195" spans="2:16" ht="22.5" customHeight="1">
      <c r="B195" s="258" t="s">
        <v>174</v>
      </c>
      <c r="C195" s="260"/>
      <c r="D195" s="255"/>
      <c r="G195" s="25"/>
    </row>
    <row r="196" spans="2:16" ht="22.5" customHeight="1" thickBot="1">
      <c r="B196" s="186" t="s">
        <v>142</v>
      </c>
      <c r="C196" s="251"/>
      <c r="D196" s="254">
        <f>SUM(D187:D195)</f>
        <v>2870301755.2000003</v>
      </c>
      <c r="E196" s="261">
        <v>0</v>
      </c>
      <c r="G196" s="25"/>
      <c r="H196" s="250">
        <v>0</v>
      </c>
      <c r="I196" s="250">
        <v>-2.0000934600830078E-2</v>
      </c>
    </row>
    <row r="197" spans="2:16" s="11" customFormat="1" ht="22.5" customHeight="1" thickTop="1" thickBot="1">
      <c r="B197" s="262"/>
      <c r="C197" s="263"/>
      <c r="D197" s="264"/>
      <c r="E197" s="265"/>
      <c r="F197" s="2"/>
      <c r="G197" s="25"/>
      <c r="H197" s="10"/>
      <c r="I197" s="10"/>
      <c r="J197" s="10"/>
      <c r="K197" s="10"/>
      <c r="L197" s="10"/>
      <c r="M197" s="10"/>
    </row>
    <row r="198" spans="2:16" s="11" customFormat="1" ht="22.5" customHeight="1" thickBot="1">
      <c r="B198" s="144"/>
      <c r="C198" s="159"/>
      <c r="D198" s="160"/>
      <c r="E198" s="1"/>
      <c r="F198" s="2"/>
      <c r="G198" s="25"/>
      <c r="H198" s="10"/>
      <c r="I198" s="10"/>
      <c r="J198" s="10"/>
      <c r="K198" s="10"/>
      <c r="L198" s="10"/>
      <c r="M198" s="10"/>
    </row>
    <row r="199" spans="2:16" s="11" customFormat="1" ht="22.5" customHeight="1" thickBot="1">
      <c r="B199" s="266" t="s">
        <v>175</v>
      </c>
      <c r="C199" s="267"/>
      <c r="D199" s="267"/>
      <c r="E199" s="267"/>
      <c r="F199" s="267"/>
      <c r="G199" s="268"/>
      <c r="H199" s="10"/>
      <c r="I199" s="10"/>
      <c r="J199" s="743"/>
      <c r="K199" s="743"/>
      <c r="L199" s="744" t="s">
        <v>176</v>
      </c>
      <c r="M199" s="744" t="s">
        <v>177</v>
      </c>
      <c r="N199" s="743"/>
      <c r="O199" s="743"/>
      <c r="P199" s="743"/>
    </row>
    <row r="200" spans="2:16" s="11" customFormat="1" ht="22.5" customHeight="1">
      <c r="B200" s="269"/>
      <c r="C200" s="270"/>
      <c r="D200" s="271"/>
      <c r="E200" s="272"/>
      <c r="F200" s="273"/>
      <c r="G200" s="177"/>
      <c r="H200" s="10"/>
      <c r="I200" s="10"/>
      <c r="J200" s="743"/>
      <c r="K200" s="743"/>
      <c r="L200" s="743" t="s">
        <v>176</v>
      </c>
      <c r="M200" s="745" t="s">
        <v>177</v>
      </c>
      <c r="N200" s="743"/>
      <c r="O200" s="743"/>
      <c r="P200" s="743"/>
    </row>
    <row r="201" spans="2:16" s="11" customFormat="1" ht="22.5" customHeight="1">
      <c r="B201" s="144"/>
      <c r="C201" s="159"/>
      <c r="D201" s="160"/>
      <c r="E201" s="1"/>
      <c r="F201" s="2"/>
      <c r="G201" s="25"/>
      <c r="H201" s="10"/>
      <c r="I201" s="10"/>
      <c r="J201" s="743"/>
      <c r="K201" s="743"/>
      <c r="L201" s="743" t="s">
        <v>178</v>
      </c>
      <c r="M201" s="745">
        <v>13524658.810000001</v>
      </c>
      <c r="N201" s="743">
        <v>-1</v>
      </c>
      <c r="O201" s="743">
        <v>1</v>
      </c>
      <c r="P201" s="743"/>
    </row>
    <row r="202" spans="2:16" s="11" customFormat="1" ht="22.5" customHeight="1">
      <c r="B202" s="144"/>
      <c r="C202" s="159"/>
      <c r="D202" s="160"/>
      <c r="E202" s="1"/>
      <c r="F202" s="2"/>
      <c r="G202" s="25"/>
      <c r="H202" s="10"/>
      <c r="I202" s="10"/>
      <c r="J202" s="743"/>
      <c r="K202" s="743"/>
      <c r="L202" s="743" t="s">
        <v>179</v>
      </c>
      <c r="M202" s="745">
        <v>87736124.629999965</v>
      </c>
      <c r="N202" s="743">
        <v>1</v>
      </c>
      <c r="O202" s="743">
        <v>5</v>
      </c>
      <c r="P202" s="743"/>
    </row>
    <row r="203" spans="2:16" s="11" customFormat="1" ht="22.5" customHeight="1">
      <c r="B203" s="144"/>
      <c r="C203" s="159"/>
      <c r="D203" s="160"/>
      <c r="E203" s="1"/>
      <c r="F203" s="2"/>
      <c r="G203" s="25"/>
      <c r="H203" s="10"/>
      <c r="I203" s="10"/>
      <c r="J203" s="743"/>
      <c r="K203" s="743"/>
      <c r="L203" s="743" t="s">
        <v>180</v>
      </c>
      <c r="M203" s="745">
        <v>320105062.38999993</v>
      </c>
      <c r="N203" s="743">
        <v>5</v>
      </c>
      <c r="O203" s="743">
        <v>10</v>
      </c>
      <c r="P203" s="743"/>
    </row>
    <row r="204" spans="2:16" s="11" customFormat="1" ht="22.5" customHeight="1">
      <c r="B204" s="144"/>
      <c r="C204" s="159"/>
      <c r="D204" s="160"/>
      <c r="E204" s="1"/>
      <c r="F204" s="2"/>
      <c r="G204" s="25"/>
      <c r="H204" s="10"/>
      <c r="I204" s="10"/>
      <c r="J204" s="743"/>
      <c r="K204" s="743"/>
      <c r="L204" s="743" t="s">
        <v>181</v>
      </c>
      <c r="M204" s="745">
        <v>567618245.67999995</v>
      </c>
      <c r="N204" s="743">
        <v>10</v>
      </c>
      <c r="O204" s="743">
        <v>15</v>
      </c>
      <c r="P204" s="743"/>
    </row>
    <row r="205" spans="2:16" s="11" customFormat="1" ht="22.5" customHeight="1">
      <c r="B205" s="144"/>
      <c r="C205" s="159"/>
      <c r="D205" s="160"/>
      <c r="E205" s="1"/>
      <c r="F205" s="2"/>
      <c r="G205" s="25"/>
      <c r="H205" s="10"/>
      <c r="I205" s="10"/>
      <c r="J205" s="743"/>
      <c r="K205" s="743"/>
      <c r="L205" s="743" t="s">
        <v>182</v>
      </c>
      <c r="M205" s="745">
        <v>1413932216.5299997</v>
      </c>
      <c r="N205" s="743">
        <v>15</v>
      </c>
      <c r="O205" s="743">
        <v>20</v>
      </c>
      <c r="P205" s="743"/>
    </row>
    <row r="206" spans="2:16" s="11" customFormat="1" ht="22.5" customHeight="1">
      <c r="B206" s="144"/>
      <c r="C206" s="159"/>
      <c r="D206" s="160"/>
      <c r="E206" s="1"/>
      <c r="F206" s="2"/>
      <c r="G206" s="25"/>
      <c r="H206" s="10"/>
      <c r="I206" s="10"/>
      <c r="J206" s="743"/>
      <c r="K206" s="743"/>
      <c r="L206" s="743" t="s">
        <v>183</v>
      </c>
      <c r="M206" s="746">
        <v>467385447.15999991</v>
      </c>
      <c r="N206" s="747">
        <v>20</v>
      </c>
      <c r="O206" s="743">
        <v>30</v>
      </c>
      <c r="P206" s="743"/>
    </row>
    <row r="207" spans="2:16" s="11" customFormat="1" ht="22.5" customHeight="1">
      <c r="B207" s="144"/>
      <c r="C207" s="159"/>
      <c r="D207" s="160"/>
      <c r="E207" s="1"/>
      <c r="F207" s="2"/>
      <c r="G207" s="25"/>
      <c r="H207" s="10"/>
      <c r="I207" s="10"/>
      <c r="J207" s="743"/>
      <c r="K207" s="743"/>
      <c r="L207" s="743"/>
      <c r="M207" s="746">
        <f>SUM(M201:M206)</f>
        <v>2870301755.1999993</v>
      </c>
      <c r="N207" s="743"/>
      <c r="O207" s="743"/>
      <c r="P207" s="743"/>
    </row>
    <row r="208" spans="2:16" s="11" customFormat="1" ht="22.5" customHeight="1">
      <c r="B208" s="144"/>
      <c r="C208" s="159"/>
      <c r="D208" s="160"/>
      <c r="E208" s="1"/>
      <c r="F208" s="2"/>
      <c r="G208" s="25"/>
      <c r="H208" s="10"/>
      <c r="I208" s="10"/>
      <c r="J208" s="743"/>
      <c r="K208" s="743"/>
      <c r="L208" s="743"/>
      <c r="M208" s="746">
        <f>M207-D196</f>
        <v>0</v>
      </c>
      <c r="N208" s="743"/>
      <c r="O208" s="743"/>
      <c r="P208" s="743"/>
    </row>
    <row r="209" spans="2:16" s="11" customFormat="1" ht="22.5" customHeight="1">
      <c r="B209" s="144"/>
      <c r="C209" s="159"/>
      <c r="D209" s="160"/>
      <c r="E209" s="1"/>
      <c r="F209" s="2"/>
      <c r="G209" s="25"/>
      <c r="H209" s="10"/>
      <c r="I209" s="10"/>
      <c r="J209" s="743"/>
      <c r="K209" s="743"/>
      <c r="L209" s="743"/>
      <c r="M209" s="743"/>
      <c r="N209" s="743"/>
      <c r="O209" s="743"/>
      <c r="P209" s="743"/>
    </row>
    <row r="210" spans="2:16" s="11" customFormat="1" ht="22.5" customHeight="1">
      <c r="B210" s="144"/>
      <c r="C210" s="159"/>
      <c r="D210" s="160"/>
      <c r="E210" s="1"/>
      <c r="F210" s="2"/>
      <c r="G210" s="25"/>
      <c r="H210" s="10"/>
      <c r="I210" s="10"/>
      <c r="J210" s="743"/>
      <c r="K210" s="743"/>
      <c r="L210" s="743"/>
      <c r="M210" s="743"/>
      <c r="N210" s="743"/>
      <c r="O210" s="743"/>
      <c r="P210" s="743"/>
    </row>
    <row r="211" spans="2:16" s="11" customFormat="1" ht="22.5" customHeight="1">
      <c r="B211" s="144"/>
      <c r="C211" s="159"/>
      <c r="D211" s="160"/>
      <c r="E211" s="1"/>
      <c r="F211" s="2"/>
      <c r="G211" s="25"/>
      <c r="H211" s="10"/>
      <c r="I211" s="10"/>
      <c r="J211" s="10"/>
      <c r="K211" s="10"/>
      <c r="L211" s="10"/>
      <c r="M211" s="10"/>
    </row>
    <row r="212" spans="2:16" s="11" customFormat="1" ht="22.5" customHeight="1">
      <c r="B212" s="144"/>
      <c r="C212" s="159"/>
      <c r="D212" s="160"/>
      <c r="E212" s="1"/>
      <c r="F212" s="2"/>
      <c r="G212" s="25"/>
      <c r="H212" s="10"/>
      <c r="I212" s="10"/>
      <c r="J212" s="10"/>
      <c r="K212" s="10"/>
      <c r="L212" s="10"/>
      <c r="M212" s="10"/>
    </row>
    <row r="213" spans="2:16" s="11" customFormat="1" ht="22.5" customHeight="1">
      <c r="B213" s="144"/>
      <c r="C213" s="159"/>
      <c r="D213" s="160"/>
      <c r="E213" s="1"/>
      <c r="F213" s="2"/>
      <c r="G213" s="25"/>
      <c r="H213" s="10"/>
      <c r="I213" s="10"/>
      <c r="J213" s="10"/>
      <c r="K213" s="10"/>
      <c r="L213" s="10"/>
      <c r="M213" s="10"/>
    </row>
    <row r="214" spans="2:16" s="11" customFormat="1" ht="22.5" customHeight="1">
      <c r="B214" s="144"/>
      <c r="C214" s="159"/>
      <c r="D214" s="160"/>
      <c r="E214" s="1"/>
      <c r="F214" s="2"/>
      <c r="G214" s="25"/>
      <c r="H214" s="10"/>
      <c r="I214" s="10"/>
      <c r="J214" s="10"/>
      <c r="K214" s="10"/>
      <c r="L214" s="10"/>
      <c r="M214" s="10"/>
    </row>
    <row r="215" spans="2:16" s="11" customFormat="1" ht="22.5" customHeight="1">
      <c r="B215" s="144"/>
      <c r="C215" s="159"/>
      <c r="D215" s="160"/>
      <c r="E215" s="1"/>
      <c r="F215" s="2"/>
      <c r="G215" s="25"/>
      <c r="H215" s="10"/>
      <c r="I215" s="10"/>
      <c r="J215" s="10"/>
      <c r="K215" s="10"/>
      <c r="L215" s="10"/>
      <c r="M215" s="10"/>
    </row>
    <row r="216" spans="2:16" s="11" customFormat="1" ht="22.5" customHeight="1">
      <c r="B216" s="144"/>
      <c r="C216" s="159"/>
      <c r="D216" s="160"/>
      <c r="E216" s="1"/>
      <c r="F216" s="2"/>
      <c r="G216" s="25"/>
      <c r="H216" s="10"/>
      <c r="I216" s="10"/>
      <c r="J216" s="10"/>
      <c r="K216" s="10"/>
      <c r="L216" s="10"/>
      <c r="M216" s="10"/>
    </row>
    <row r="217" spans="2:16" s="11" customFormat="1" ht="22.5" customHeight="1" thickBot="1">
      <c r="B217" s="274"/>
      <c r="C217" s="275"/>
      <c r="D217" s="276"/>
      <c r="E217" s="23"/>
      <c r="F217" s="277"/>
      <c r="G217" s="24"/>
      <c r="H217" s="10"/>
      <c r="I217" s="10"/>
      <c r="J217" s="10"/>
      <c r="K217" s="10"/>
      <c r="L217" s="10"/>
      <c r="M217" s="10"/>
    </row>
    <row r="218" spans="2:16" s="11" customFormat="1" ht="22.5" customHeight="1" thickBot="1">
      <c r="B218" s="278"/>
      <c r="C218" s="279"/>
      <c r="D218" s="279"/>
      <c r="E218" s="279"/>
      <c r="F218" s="280"/>
      <c r="G218" s="281"/>
      <c r="H218" s="10"/>
      <c r="I218" s="10"/>
      <c r="J218" s="10"/>
      <c r="K218" s="10"/>
      <c r="L218" s="10"/>
      <c r="M218" s="10"/>
    </row>
    <row r="219" spans="2:16" s="11" customFormat="1" ht="22.5" hidden="1" customHeight="1" thickBot="1">
      <c r="B219" s="212"/>
      <c r="C219" s="209"/>
      <c r="D219" s="209"/>
      <c r="E219" s="209"/>
      <c r="F219" s="214"/>
      <c r="G219" s="211"/>
      <c r="H219" s="10"/>
      <c r="I219" s="10"/>
      <c r="J219" s="10"/>
      <c r="K219" s="10"/>
      <c r="L219" s="10"/>
      <c r="M219" s="10"/>
    </row>
    <row r="220" spans="2:16" s="11" customFormat="1" ht="20.7" hidden="1" customHeight="1" thickBot="1">
      <c r="B220" s="206"/>
      <c r="C220" s="207"/>
      <c r="D220" s="207"/>
      <c r="E220" s="207"/>
      <c r="F220" s="282"/>
      <c r="G220" s="283"/>
      <c r="H220" s="10"/>
      <c r="I220" s="10"/>
      <c r="J220" s="10"/>
      <c r="K220" s="10"/>
      <c r="L220" s="10"/>
      <c r="M220" s="10"/>
    </row>
    <row r="221" spans="2:16" s="11" customFormat="1" ht="20.7" hidden="1" customHeight="1" thickBot="1">
      <c r="B221" s="278"/>
      <c r="C221" s="279"/>
      <c r="D221" s="279"/>
      <c r="E221" s="279"/>
      <c r="F221" s="280"/>
      <c r="G221" s="281"/>
      <c r="H221" s="10"/>
      <c r="I221" s="10"/>
      <c r="J221" s="10"/>
      <c r="K221" s="10"/>
      <c r="L221" s="10"/>
      <c r="M221" s="10"/>
    </row>
    <row r="222" spans="2:16" ht="23.7" customHeight="1" thickBot="1">
      <c r="B222" s="284" t="s">
        <v>184</v>
      </c>
      <c r="C222" s="285"/>
      <c r="D222" s="285"/>
      <c r="E222" s="285"/>
      <c r="F222" s="285"/>
      <c r="G222" s="286"/>
    </row>
    <row r="223" spans="2:16" ht="23.7" customHeight="1">
      <c r="B223" s="287"/>
      <c r="C223" s="288"/>
      <c r="D223" s="288"/>
      <c r="E223" s="207"/>
      <c r="F223" s="282"/>
      <c r="G223" s="283"/>
    </row>
    <row r="224" spans="2:16" s="293" customFormat="1" ht="29.1" customHeight="1">
      <c r="B224" s="289" t="s">
        <v>185</v>
      </c>
      <c r="C224" s="290"/>
      <c r="D224" s="290"/>
      <c r="E224" s="290"/>
      <c r="F224" s="290"/>
      <c r="G224" s="291"/>
      <c r="H224" s="292"/>
      <c r="I224" s="10"/>
      <c r="J224" s="10"/>
      <c r="K224" s="10"/>
      <c r="L224" s="10"/>
      <c r="M224" s="10"/>
    </row>
    <row r="225" spans="2:13" ht="22.5" customHeight="1">
      <c r="B225" s="294" t="s">
        <v>186</v>
      </c>
      <c r="C225" s="295" t="s">
        <v>187</v>
      </c>
      <c r="D225" s="295" t="s">
        <v>188</v>
      </c>
      <c r="E225" s="295" t="s">
        <v>189</v>
      </c>
      <c r="F225" s="296" t="s">
        <v>190</v>
      </c>
      <c r="G225" s="297"/>
    </row>
    <row r="226" spans="2:13" ht="22.5" customHeight="1">
      <c r="B226" s="294"/>
      <c r="C226" s="295"/>
      <c r="D226" s="295"/>
      <c r="E226" s="295"/>
      <c r="F226" s="296"/>
      <c r="G226" s="297"/>
    </row>
    <row r="227" spans="2:13" s="209" customFormat="1" ht="22.5" customHeight="1">
      <c r="B227" s="294"/>
      <c r="C227" s="295"/>
      <c r="D227" s="295"/>
      <c r="E227" s="295"/>
      <c r="F227" s="296"/>
      <c r="G227" s="297"/>
      <c r="H227" s="4"/>
      <c r="I227" s="4"/>
      <c r="J227" s="4"/>
      <c r="K227" s="4"/>
      <c r="L227" s="4"/>
      <c r="M227" s="4"/>
    </row>
    <row r="228" spans="2:13" s="293" customFormat="1" ht="22.5" customHeight="1">
      <c r="B228" s="298" t="s">
        <v>191</v>
      </c>
      <c r="C228" s="299">
        <v>3717</v>
      </c>
      <c r="D228" s="300">
        <f>C228/$C$233</f>
        <v>0.90174672489082974</v>
      </c>
      <c r="E228" s="301">
        <v>2576943548.3600001</v>
      </c>
      <c r="F228" s="302">
        <f>E228/$E$233</f>
        <v>0.89590543987139526</v>
      </c>
      <c r="G228" s="297"/>
      <c r="H228" s="10"/>
      <c r="I228" s="10"/>
      <c r="J228" s="10"/>
      <c r="K228" s="10"/>
      <c r="L228" s="10"/>
      <c r="M228" s="10"/>
    </row>
    <row r="229" spans="2:13" s="293" customFormat="1" ht="22.5" customHeight="1">
      <c r="B229" s="298" t="s">
        <v>192</v>
      </c>
      <c r="C229" s="299">
        <v>319</v>
      </c>
      <c r="D229" s="300">
        <f>C229/$C$233</f>
        <v>7.7389616690926741E-2</v>
      </c>
      <c r="E229" s="301">
        <v>239569786.38999987</v>
      </c>
      <c r="F229" s="303">
        <f>E229/$E$233</f>
        <v>8.3289319625268282E-2</v>
      </c>
      <c r="G229" s="297"/>
      <c r="H229" s="10"/>
      <c r="I229" s="10"/>
      <c r="J229" s="10"/>
      <c r="K229" s="10"/>
      <c r="L229" s="10"/>
      <c r="M229" s="10"/>
    </row>
    <row r="230" spans="2:13" s="293" customFormat="1" ht="22.5" customHeight="1">
      <c r="B230" s="298" t="s">
        <v>193</v>
      </c>
      <c r="C230" s="304">
        <v>78</v>
      </c>
      <c r="D230" s="300">
        <f>C230/$C$233</f>
        <v>1.8922852983988356E-2</v>
      </c>
      <c r="E230" s="301">
        <v>57715026.839999996</v>
      </c>
      <c r="F230" s="303">
        <f>E230/$E$233</f>
        <v>2.006532372088116E-2</v>
      </c>
      <c r="G230" s="305"/>
      <c r="H230" s="10"/>
      <c r="I230" s="10"/>
      <c r="J230" s="10"/>
      <c r="K230" s="10"/>
      <c r="L230" s="10"/>
      <c r="M230" s="10"/>
    </row>
    <row r="231" spans="2:13" s="293" customFormat="1" ht="22.5" customHeight="1">
      <c r="B231" s="298" t="s">
        <v>194</v>
      </c>
      <c r="C231" s="304">
        <v>8</v>
      </c>
      <c r="D231" s="300">
        <f>C231/$C$233</f>
        <v>1.9408054342552159E-3</v>
      </c>
      <c r="E231" s="301">
        <v>2128264.54</v>
      </c>
      <c r="F231" s="303">
        <f>E231/$E$233</f>
        <v>7.3991678245526808E-4</v>
      </c>
      <c r="G231" s="297"/>
      <c r="H231" s="306"/>
      <c r="I231" s="10"/>
      <c r="J231" s="10"/>
      <c r="K231" s="10"/>
      <c r="L231" s="10"/>
      <c r="M231" s="10"/>
    </row>
    <row r="232" spans="2:13" s="293" customFormat="1" ht="22.5" customHeight="1">
      <c r="B232" s="298" t="s">
        <v>195</v>
      </c>
      <c r="C232" s="307">
        <v>0</v>
      </c>
      <c r="D232" s="300">
        <f>C232/$C$233</f>
        <v>0</v>
      </c>
      <c r="E232" s="301">
        <v>0</v>
      </c>
      <c r="F232" s="303">
        <f>E232/$E$233</f>
        <v>0</v>
      </c>
      <c r="G232" s="297"/>
      <c r="H232" s="10"/>
      <c r="I232" s="10"/>
      <c r="J232" s="10"/>
      <c r="K232" s="10"/>
      <c r="L232" s="10"/>
      <c r="M232" s="10"/>
    </row>
    <row r="233" spans="2:13" s="293" customFormat="1" ht="22.5" customHeight="1" thickBot="1">
      <c r="B233" s="308" t="s">
        <v>196</v>
      </c>
      <c r="C233" s="309">
        <f>SUM(C228:C232)</f>
        <v>4122</v>
      </c>
      <c r="D233" s="310">
        <f>SUM(D228:D232)</f>
        <v>1</v>
      </c>
      <c r="E233" s="309">
        <f>SUM(E228:E232)</f>
        <v>2876356626.1300001</v>
      </c>
      <c r="F233" s="311">
        <f>SUM(F228:F232)+0.02%</f>
        <v>1.0002</v>
      </c>
      <c r="G233" s="312"/>
      <c r="H233" s="313"/>
      <c r="I233" s="314"/>
      <c r="J233" s="10"/>
      <c r="K233" s="10"/>
      <c r="L233" s="10"/>
      <c r="M233" s="10"/>
    </row>
    <row r="234" spans="2:13" s="209" customFormat="1" ht="20.7" customHeight="1" thickBot="1">
      <c r="B234" s="212"/>
      <c r="E234" s="315"/>
      <c r="F234" s="316"/>
      <c r="G234" s="317"/>
      <c r="H234" s="4"/>
      <c r="I234" s="318"/>
      <c r="J234" s="4"/>
      <c r="K234" s="4"/>
      <c r="L234" s="4"/>
      <c r="M234" s="4"/>
    </row>
    <row r="235" spans="2:13" s="293" customFormat="1" ht="29.1" customHeight="1">
      <c r="B235" s="319" t="s">
        <v>197</v>
      </c>
      <c r="C235" s="320"/>
      <c r="D235" s="320"/>
      <c r="E235" s="320"/>
      <c r="F235" s="321"/>
      <c r="G235" s="291"/>
      <c r="H235" s="292"/>
      <c r="I235" s="10"/>
      <c r="J235" s="10"/>
      <c r="K235" s="10"/>
      <c r="L235" s="10"/>
      <c r="M235" s="10"/>
    </row>
    <row r="236" spans="2:13" s="209" customFormat="1" ht="47.85" customHeight="1">
      <c r="B236" s="322"/>
      <c r="C236" s="323" t="s">
        <v>198</v>
      </c>
      <c r="D236" s="323" t="s">
        <v>110</v>
      </c>
      <c r="E236" s="323" t="s">
        <v>112</v>
      </c>
      <c r="F236" s="324" t="s">
        <v>114</v>
      </c>
      <c r="G236" s="325"/>
      <c r="H236" s="326"/>
      <c r="I236" s="327"/>
      <c r="J236" s="4"/>
      <c r="K236" s="4"/>
      <c r="L236" s="4"/>
      <c r="M236" s="4"/>
    </row>
    <row r="237" spans="2:13" s="293" customFormat="1" ht="18.75" customHeight="1">
      <c r="B237" s="328" t="s">
        <v>199</v>
      </c>
      <c r="C237" s="329"/>
      <c r="D237" s="330">
        <v>2.2000000000000002</v>
      </c>
      <c r="E237" s="331">
        <v>1.8</v>
      </c>
      <c r="F237" s="331">
        <v>1.4</v>
      </c>
      <c r="G237" s="332"/>
      <c r="H237" s="292"/>
      <c r="I237" s="333"/>
      <c r="J237" s="10"/>
      <c r="K237" s="10"/>
      <c r="L237" s="10"/>
      <c r="M237" s="10"/>
    </row>
    <row r="238" spans="2:13" s="293" customFormat="1" ht="20.7" customHeight="1">
      <c r="B238" s="334" t="s">
        <v>191</v>
      </c>
      <c r="C238" s="335">
        <v>2.1089211343077698E-2</v>
      </c>
      <c r="D238" s="336">
        <v>4.6396264954770942E-2</v>
      </c>
      <c r="E238" s="337">
        <v>3.7960580417539858E-2</v>
      </c>
      <c r="F238" s="337">
        <v>2.9524895880308776E-2</v>
      </c>
      <c r="G238" s="338"/>
      <c r="H238" s="339"/>
      <c r="I238" s="333"/>
      <c r="J238" s="10"/>
      <c r="K238" s="10"/>
      <c r="L238" s="10"/>
      <c r="M238" s="10"/>
    </row>
    <row r="239" spans="2:13" s="293" customFormat="1" ht="20.7" customHeight="1">
      <c r="B239" s="334" t="s">
        <v>200</v>
      </c>
      <c r="C239" s="335">
        <v>0.23559907834101382</v>
      </c>
      <c r="D239" s="336">
        <v>0.51800000000000002</v>
      </c>
      <c r="E239" s="340">
        <v>0.42399999999999999</v>
      </c>
      <c r="F239" s="337">
        <v>0.33</v>
      </c>
      <c r="G239" s="341"/>
      <c r="H239" s="342"/>
      <c r="I239" s="10"/>
      <c r="J239" s="10"/>
      <c r="K239" s="10"/>
      <c r="L239" s="10"/>
      <c r="M239" s="10"/>
    </row>
    <row r="240" spans="2:13" s="293" customFormat="1" ht="20.7" customHeight="1">
      <c r="B240" s="343" t="s">
        <v>201</v>
      </c>
      <c r="C240" s="335">
        <v>0.44796784278695845</v>
      </c>
      <c r="D240" s="336">
        <v>0.98599999999999999</v>
      </c>
      <c r="E240" s="340">
        <v>0.80600000000000005</v>
      </c>
      <c r="F240" s="337">
        <v>0.627</v>
      </c>
      <c r="G240" s="341"/>
      <c r="H240" s="10"/>
      <c r="I240" s="10"/>
      <c r="J240" s="10"/>
      <c r="K240" s="10"/>
      <c r="L240" s="10"/>
      <c r="M240" s="10"/>
    </row>
    <row r="241" spans="2:13" s="293" customFormat="1" ht="20.7" customHeight="1">
      <c r="B241" s="334" t="s">
        <v>202</v>
      </c>
      <c r="C241" s="335">
        <v>0.8106365834004835</v>
      </c>
      <c r="D241" s="336">
        <v>1</v>
      </c>
      <c r="E241" s="344">
        <v>1</v>
      </c>
      <c r="F241" s="337">
        <v>1</v>
      </c>
      <c r="G241" s="341"/>
      <c r="H241" s="10"/>
      <c r="I241" s="10"/>
      <c r="J241" s="10"/>
      <c r="K241" s="10"/>
      <c r="L241" s="10"/>
      <c r="M241" s="10"/>
    </row>
    <row r="242" spans="2:13" s="293" customFormat="1" ht="20.7" customHeight="1">
      <c r="B242" s="334" t="s">
        <v>203</v>
      </c>
      <c r="C242" s="335">
        <v>1</v>
      </c>
      <c r="D242" s="336">
        <v>1</v>
      </c>
      <c r="E242" s="337">
        <v>1</v>
      </c>
      <c r="F242" s="337">
        <v>1</v>
      </c>
      <c r="G242" s="341"/>
      <c r="H242" s="345"/>
      <c r="I242" s="10"/>
      <c r="J242" s="10"/>
      <c r="K242" s="10"/>
      <c r="L242" s="10"/>
      <c r="M242" s="10"/>
    </row>
    <row r="243" spans="2:13" s="209" customFormat="1" ht="20.7" customHeight="1">
      <c r="B243" s="346" t="s">
        <v>75</v>
      </c>
      <c r="C243" s="347"/>
      <c r="D243" s="348">
        <v>0.10527765807600435</v>
      </c>
      <c r="E243" s="348">
        <v>8.6305589724024787E-2</v>
      </c>
      <c r="F243" s="348">
        <v>6.7333521372045221E-2</v>
      </c>
      <c r="G243" s="349"/>
      <c r="H243" s="4"/>
      <c r="I243" s="4"/>
      <c r="J243" s="4"/>
      <c r="K243" s="4"/>
      <c r="L243" s="4"/>
      <c r="M243" s="4"/>
    </row>
    <row r="244" spans="2:13" s="209" customFormat="1" ht="20.7" customHeight="1">
      <c r="B244" s="350" t="s">
        <v>204</v>
      </c>
      <c r="C244" s="351"/>
      <c r="D244" s="352">
        <v>9.5238095238095233E-2</v>
      </c>
      <c r="E244" s="353">
        <v>8.6305589724024787E-2</v>
      </c>
      <c r="F244" s="353">
        <v>6.7333521372045221E-2</v>
      </c>
      <c r="G244" s="349"/>
      <c r="H244" s="354"/>
      <c r="I244" s="4"/>
      <c r="J244" s="4"/>
      <c r="K244" s="4"/>
      <c r="L244" s="4"/>
      <c r="M244" s="4"/>
    </row>
    <row r="245" spans="2:13" s="209" customFormat="1" ht="20.7" customHeight="1">
      <c r="B245" s="350" t="s">
        <v>205</v>
      </c>
      <c r="C245" s="351"/>
      <c r="D245" s="352">
        <v>1.0039562837909119E-2</v>
      </c>
      <c r="E245" s="353">
        <v>0</v>
      </c>
      <c r="F245" s="353">
        <v>0</v>
      </c>
      <c r="G245" s="349"/>
      <c r="H245" s="4"/>
      <c r="I245" s="4"/>
      <c r="J245" s="4"/>
      <c r="K245" s="4"/>
      <c r="L245" s="4"/>
      <c r="M245" s="4"/>
    </row>
    <row r="246" spans="2:13" s="293" customFormat="1" ht="39.450000000000003" customHeight="1">
      <c r="B246" s="355" t="s">
        <v>206</v>
      </c>
      <c r="C246" s="356"/>
      <c r="D246" s="357">
        <v>4.8134800933147218E-2</v>
      </c>
      <c r="E246" s="358">
        <v>3.4522235889609919E-2</v>
      </c>
      <c r="F246" s="358">
        <v>2.6933408548818091E-2</v>
      </c>
      <c r="G246" s="341"/>
      <c r="H246" s="10"/>
      <c r="I246" s="10"/>
      <c r="J246" s="10"/>
      <c r="K246" s="10"/>
      <c r="L246" s="10"/>
      <c r="M246" s="10"/>
    </row>
    <row r="247" spans="2:13" s="293" customFormat="1" ht="19.649999999999999" customHeight="1">
      <c r="B247" s="359" t="s">
        <v>207</v>
      </c>
      <c r="C247" s="360"/>
      <c r="D247" s="361">
        <v>4.9000000000000002E-2</v>
      </c>
      <c r="E247" s="362">
        <v>3.5000000000000003E-2</v>
      </c>
      <c r="F247" s="362">
        <v>2.7E-2</v>
      </c>
      <c r="G247" s="341"/>
      <c r="H247" s="10"/>
      <c r="I247" s="10"/>
      <c r="J247" s="10"/>
      <c r="K247" s="10"/>
      <c r="L247" s="10"/>
      <c r="M247" s="10"/>
    </row>
    <row r="248" spans="2:13" s="293" customFormat="1" ht="21.6" customHeight="1">
      <c r="B248" s="355" t="s">
        <v>208</v>
      </c>
      <c r="C248" s="356"/>
      <c r="D248" s="357">
        <v>4.9000000000000002E-2</v>
      </c>
      <c r="E248" s="358">
        <v>3.5000000000000003E-2</v>
      </c>
      <c r="F248" s="358">
        <v>2.7E-2</v>
      </c>
      <c r="G248" s="341"/>
      <c r="H248" s="10"/>
      <c r="I248" s="10"/>
      <c r="J248" s="10"/>
      <c r="K248" s="10"/>
      <c r="L248" s="10"/>
      <c r="M248" s="10"/>
    </row>
    <row r="249" spans="2:13" s="293" customFormat="1" ht="13.8">
      <c r="B249" s="363"/>
      <c r="C249" s="364"/>
      <c r="D249" s="365"/>
      <c r="E249" s="366"/>
      <c r="F249" s="366"/>
      <c r="G249" s="367"/>
      <c r="H249" s="10"/>
      <c r="I249" s="10"/>
      <c r="J249" s="10"/>
      <c r="K249" s="10"/>
      <c r="L249" s="10"/>
      <c r="M249" s="10"/>
    </row>
    <row r="250" spans="2:13" s="209" customFormat="1" ht="20.7" customHeight="1">
      <c r="B250" s="368" t="s">
        <v>209</v>
      </c>
      <c r="C250" s="369"/>
      <c r="D250" s="370">
        <f>D243*$E$76</f>
        <v>309516314.74345279</v>
      </c>
      <c r="E250" s="370">
        <f>E243*$E$76</f>
        <v>253738433.78863287</v>
      </c>
      <c r="F250" s="370">
        <f>F243*$E$76</f>
        <v>197960552.83381295</v>
      </c>
      <c r="G250" s="349"/>
      <c r="H250" s="4"/>
      <c r="I250" s="4"/>
      <c r="J250" s="4"/>
      <c r="K250" s="4"/>
      <c r="L250" s="4"/>
      <c r="M250" s="4"/>
    </row>
    <row r="251" spans="2:13" s="209" customFormat="1" ht="20.7" customHeight="1">
      <c r="B251" s="371" t="s">
        <v>210</v>
      </c>
      <c r="C251" s="372"/>
      <c r="D251" s="373">
        <f>$E$76*D244*60%</f>
        <v>168000000</v>
      </c>
      <c r="E251" s="374">
        <f>$E$76*E244*60%</f>
        <v>152243060.27317971</v>
      </c>
      <c r="F251" s="374">
        <f>$E$76*F244*60%</f>
        <v>118776331.70028777</v>
      </c>
      <c r="G251" s="375"/>
      <c r="H251" s="4"/>
      <c r="I251" s="4"/>
      <c r="J251" s="4"/>
      <c r="K251" s="4"/>
      <c r="L251" s="4"/>
      <c r="M251" s="4"/>
    </row>
    <row r="252" spans="2:13" s="209" customFormat="1" ht="20.7" customHeight="1">
      <c r="B252" s="371" t="s">
        <v>211</v>
      </c>
      <c r="C252" s="372"/>
      <c r="D252" s="373">
        <f>D246*$E$76</f>
        <v>141516314.74345282</v>
      </c>
      <c r="E252" s="374">
        <f>E246*$E$76</f>
        <v>101495373.51545316</v>
      </c>
      <c r="F252" s="374">
        <f>F246*$E$76</f>
        <v>79184221.133525193</v>
      </c>
      <c r="G252" s="375"/>
      <c r="H252" s="4"/>
      <c r="I252" s="4"/>
      <c r="J252" s="4"/>
      <c r="K252" s="4"/>
      <c r="L252" s="4"/>
      <c r="M252" s="4"/>
    </row>
    <row r="253" spans="2:13" s="209" customFormat="1" ht="20.7" customHeight="1">
      <c r="B253" s="368" t="s">
        <v>212</v>
      </c>
      <c r="C253" s="369"/>
      <c r="D253" s="376">
        <f>$E$76*D248</f>
        <v>144060000</v>
      </c>
      <c r="E253" s="376">
        <f>$E$76*E248</f>
        <v>102900000.00000001</v>
      </c>
      <c r="F253" s="376">
        <f>$E$76*F248</f>
        <v>79380000</v>
      </c>
      <c r="G253" s="375"/>
      <c r="H253" s="195">
        <v>0</v>
      </c>
      <c r="I253" s="377">
        <v>0</v>
      </c>
      <c r="J253" s="377">
        <v>0</v>
      </c>
      <c r="K253" s="4"/>
      <c r="L253" s="4"/>
      <c r="M253" s="4"/>
    </row>
    <row r="254" spans="2:13" s="209" customFormat="1" ht="20.7" customHeight="1">
      <c r="B254" s="378" t="s">
        <v>213</v>
      </c>
      <c r="C254" s="1"/>
      <c r="D254" s="1"/>
      <c r="E254" s="379"/>
      <c r="F254" s="380"/>
      <c r="G254" s="375"/>
      <c r="H254" s="4"/>
      <c r="I254" s="4"/>
      <c r="J254" s="4"/>
      <c r="K254" s="4"/>
      <c r="L254" s="4"/>
      <c r="M254" s="4"/>
    </row>
    <row r="255" spans="2:13" s="209" customFormat="1" ht="20.7" customHeight="1">
      <c r="B255" s="381"/>
      <c r="C255" s="1"/>
      <c r="D255" s="1"/>
      <c r="E255" s="379"/>
      <c r="F255" s="380"/>
      <c r="G255" s="375"/>
      <c r="H255" s="4"/>
      <c r="I255" s="4"/>
      <c r="J255" s="4"/>
      <c r="K255" s="4"/>
      <c r="L255" s="4"/>
      <c r="M255" s="4"/>
    </row>
    <row r="256" spans="2:13" s="209" customFormat="1" ht="20.7" customHeight="1">
      <c r="B256" s="289" t="s">
        <v>214</v>
      </c>
      <c r="C256" s="290"/>
      <c r="D256" s="290"/>
      <c r="E256" s="290"/>
      <c r="F256" s="290"/>
      <c r="G256" s="375"/>
      <c r="H256" s="4"/>
      <c r="I256" s="4"/>
      <c r="J256" s="4"/>
      <c r="K256" s="4"/>
      <c r="L256" s="4"/>
      <c r="M256" s="4"/>
    </row>
    <row r="257" spans="2:13" s="209" customFormat="1" ht="20.7" customHeight="1">
      <c r="B257" s="294" t="s">
        <v>186</v>
      </c>
      <c r="C257" s="295" t="s">
        <v>187</v>
      </c>
      <c r="D257" s="295" t="s">
        <v>188</v>
      </c>
      <c r="E257" s="295" t="s">
        <v>189</v>
      </c>
      <c r="F257" s="296" t="s">
        <v>190</v>
      </c>
      <c r="G257" s="375"/>
      <c r="H257" s="4"/>
      <c r="I257" s="4"/>
      <c r="J257" s="4"/>
      <c r="K257" s="4"/>
      <c r="L257" s="4"/>
      <c r="M257" s="4"/>
    </row>
    <row r="258" spans="2:13" s="209" customFormat="1" ht="20.7" customHeight="1">
      <c r="B258" s="294"/>
      <c r="C258" s="295"/>
      <c r="D258" s="295"/>
      <c r="E258" s="295"/>
      <c r="F258" s="296"/>
      <c r="G258" s="375"/>
      <c r="H258" s="4"/>
      <c r="I258" s="4"/>
      <c r="J258" s="4"/>
      <c r="K258" s="4"/>
      <c r="L258" s="4"/>
      <c r="M258" s="4"/>
    </row>
    <row r="259" spans="2:13" s="209" customFormat="1" ht="20.7" customHeight="1">
      <c r="B259" s="294"/>
      <c r="C259" s="295"/>
      <c r="D259" s="295"/>
      <c r="E259" s="295"/>
      <c r="F259" s="296"/>
      <c r="G259" s="375"/>
      <c r="H259" s="4"/>
      <c r="I259" s="4"/>
      <c r="J259" s="4"/>
      <c r="K259" s="4"/>
      <c r="L259" s="4"/>
      <c r="M259" s="4"/>
    </row>
    <row r="260" spans="2:13" s="209" customFormat="1" ht="20.7" customHeight="1">
      <c r="B260" s="382" t="s">
        <v>191</v>
      </c>
      <c r="C260" s="383">
        <v>3678</v>
      </c>
      <c r="D260" s="384">
        <f>C260/$C$265</f>
        <v>0.89860737845101391</v>
      </c>
      <c r="E260" s="385">
        <v>2577031656.4899983</v>
      </c>
      <c r="F260" s="386">
        <f t="shared" ref="F260:F265" si="0">E260/$E$265</f>
        <v>0.89782603930799409</v>
      </c>
      <c r="G260" s="375"/>
      <c r="H260" s="4">
        <v>0</v>
      </c>
      <c r="I260" s="4">
        <v>0</v>
      </c>
      <c r="J260" s="4"/>
      <c r="K260" s="4"/>
      <c r="L260" s="4"/>
      <c r="M260" s="4"/>
    </row>
    <row r="261" spans="2:13" s="209" customFormat="1" ht="20.7" customHeight="1">
      <c r="B261" s="382" t="s">
        <v>192</v>
      </c>
      <c r="C261" s="383">
        <v>287</v>
      </c>
      <c r="D261" s="384">
        <f>C261/$C$265</f>
        <v>7.0119716589298803E-2</v>
      </c>
      <c r="E261" s="385">
        <v>206581976.61000001</v>
      </c>
      <c r="F261" s="384">
        <f t="shared" si="0"/>
        <v>7.1972215546934962E-2</v>
      </c>
      <c r="G261" s="375"/>
      <c r="H261" s="4">
        <v>0</v>
      </c>
      <c r="I261" s="4">
        <v>1</v>
      </c>
      <c r="J261" s="4"/>
      <c r="K261" s="4"/>
      <c r="L261" s="4"/>
      <c r="M261" s="4"/>
    </row>
    <row r="262" spans="2:13" s="209" customFormat="1" ht="20.7" customHeight="1">
      <c r="B262" s="382" t="s">
        <v>193</v>
      </c>
      <c r="C262" s="383">
        <v>101</v>
      </c>
      <c r="D262" s="384">
        <f>C262/$C$265</f>
        <v>2.4676276569753238E-2</v>
      </c>
      <c r="E262" s="385">
        <v>66441292.81000001</v>
      </c>
      <c r="F262" s="384">
        <f t="shared" si="0"/>
        <v>2.3147842448840533E-2</v>
      </c>
      <c r="G262" s="375"/>
      <c r="H262" s="4">
        <v>1</v>
      </c>
      <c r="I262" s="4">
        <v>2</v>
      </c>
      <c r="J262" s="4"/>
      <c r="K262" s="4"/>
      <c r="L262" s="4"/>
      <c r="M262" s="4"/>
    </row>
    <row r="263" spans="2:13" s="209" customFormat="1" ht="20.7" customHeight="1">
      <c r="B263" s="382" t="s">
        <v>194</v>
      </c>
      <c r="C263" s="383">
        <v>23</v>
      </c>
      <c r="D263" s="384">
        <f>C263/$C$265</f>
        <v>5.6193501099438062E-3</v>
      </c>
      <c r="E263" s="385">
        <v>18847267.670000002</v>
      </c>
      <c r="F263" s="384">
        <f t="shared" si="0"/>
        <v>6.5663018307588195E-3</v>
      </c>
      <c r="G263" s="375"/>
      <c r="H263" s="4">
        <v>2</v>
      </c>
      <c r="I263" s="4">
        <v>3</v>
      </c>
      <c r="J263" s="4"/>
      <c r="K263" s="4"/>
      <c r="L263" s="4"/>
      <c r="M263" s="4"/>
    </row>
    <row r="264" spans="2:13" s="209" customFormat="1" ht="20.7" customHeight="1">
      <c r="B264" s="382" t="s">
        <v>195</v>
      </c>
      <c r="C264" s="383">
        <v>4</v>
      </c>
      <c r="D264" s="384">
        <f>C264/$C$265</f>
        <v>9.7727827999022723E-4</v>
      </c>
      <c r="E264" s="385">
        <v>1399561.62</v>
      </c>
      <c r="F264" s="384">
        <f t="shared" si="0"/>
        <v>4.8760086547154017E-4</v>
      </c>
      <c r="G264" s="375"/>
      <c r="H264" s="4">
        <v>3</v>
      </c>
      <c r="I264" s="4">
        <v>999</v>
      </c>
      <c r="J264" s="4"/>
      <c r="K264" s="4"/>
      <c r="L264" s="4"/>
      <c r="M264" s="4"/>
    </row>
    <row r="265" spans="2:13" s="209" customFormat="1" ht="20.7" customHeight="1">
      <c r="B265" s="387" t="s">
        <v>196</v>
      </c>
      <c r="C265" s="388">
        <f>SUM(C260:C264)</f>
        <v>4093</v>
      </c>
      <c r="D265" s="389">
        <f>SUM(D260:D264)</f>
        <v>1</v>
      </c>
      <c r="E265" s="388">
        <f>SUM(E260:E264)</f>
        <v>2870301755.1999984</v>
      </c>
      <c r="F265" s="390">
        <f t="shared" si="0"/>
        <v>1</v>
      </c>
      <c r="G265" s="375"/>
      <c r="H265" s="391">
        <v>0</v>
      </c>
      <c r="I265" s="392">
        <v>-4.291534423828125E-6</v>
      </c>
      <c r="J265" s="4"/>
      <c r="K265" s="4"/>
      <c r="L265" s="4"/>
      <c r="M265" s="4"/>
    </row>
    <row r="266" spans="2:13" s="209" customFormat="1" ht="20.7" customHeight="1" thickBot="1">
      <c r="B266" s="22"/>
      <c r="C266" s="23"/>
      <c r="D266" s="23"/>
      <c r="E266" s="393"/>
      <c r="F266" s="394"/>
      <c r="G266" s="395"/>
      <c r="H266" s="4"/>
      <c r="I266" s="4"/>
      <c r="J266" s="4"/>
      <c r="K266" s="4"/>
      <c r="L266" s="4"/>
      <c r="M266" s="4"/>
    </row>
    <row r="267" spans="2:13" s="209" customFormat="1" ht="23.7" customHeight="1" thickBot="1">
      <c r="B267" s="112" t="s">
        <v>215</v>
      </c>
      <c r="C267" s="113"/>
      <c r="D267" s="113"/>
      <c r="E267" s="113"/>
      <c r="F267" s="113"/>
      <c r="G267" s="114"/>
      <c r="H267" s="4"/>
      <c r="I267" s="4"/>
      <c r="J267" s="4"/>
      <c r="K267" s="4"/>
      <c r="L267" s="4"/>
      <c r="M267" s="4"/>
    </row>
    <row r="268" spans="2:13" s="209" customFormat="1" ht="2.85" customHeight="1">
      <c r="B268" s="396"/>
      <c r="C268" s="397"/>
      <c r="D268" s="397"/>
      <c r="E268" s="1"/>
      <c r="F268" s="2"/>
      <c r="G268" s="375"/>
      <c r="H268" s="4"/>
      <c r="I268" s="4"/>
      <c r="J268" s="4"/>
      <c r="K268" s="4"/>
      <c r="L268" s="4"/>
      <c r="M268" s="4"/>
    </row>
    <row r="269" spans="2:13" s="209" customFormat="1" ht="22.5" customHeight="1" thickBot="1">
      <c r="B269" s="398" t="s">
        <v>216</v>
      </c>
      <c r="C269" s="399"/>
      <c r="D269" s="399"/>
      <c r="E269" s="23"/>
      <c r="F269" s="277"/>
      <c r="G269" s="395"/>
      <c r="H269" s="4"/>
      <c r="I269" s="4"/>
      <c r="J269" s="4"/>
      <c r="K269" s="4"/>
      <c r="L269" s="4"/>
      <c r="M269" s="4"/>
    </row>
    <row r="270" spans="2:13" s="209" customFormat="1" ht="22.5" customHeight="1">
      <c r="B270" s="246" t="s">
        <v>217</v>
      </c>
      <c r="C270" s="400"/>
      <c r="D270" s="400"/>
      <c r="E270" s="400"/>
      <c r="F270" s="401"/>
      <c r="G270" s="402">
        <v>0</v>
      </c>
      <c r="H270" s="403"/>
      <c r="I270" s="4"/>
      <c r="J270" s="4"/>
      <c r="K270" s="4"/>
      <c r="L270" s="4"/>
      <c r="M270" s="4"/>
    </row>
    <row r="271" spans="2:13" s="209" customFormat="1" ht="22.5" customHeight="1">
      <c r="B271" s="186" t="s">
        <v>218</v>
      </c>
      <c r="C271" s="187"/>
      <c r="D271" s="187"/>
      <c r="E271" s="187"/>
      <c r="F271" s="404"/>
      <c r="G271" s="405">
        <v>0</v>
      </c>
      <c r="H271" s="4"/>
      <c r="I271" s="4"/>
      <c r="J271" s="4"/>
      <c r="K271" s="4"/>
      <c r="L271" s="4"/>
      <c r="M271" s="4"/>
    </row>
    <row r="272" spans="2:13" ht="22.5" customHeight="1">
      <c r="B272" s="186" t="s">
        <v>219</v>
      </c>
      <c r="C272" s="187"/>
      <c r="D272" s="187"/>
      <c r="E272" s="187"/>
      <c r="F272" s="406"/>
      <c r="G272" s="405">
        <v>0</v>
      </c>
    </row>
    <row r="273" spans="2:13" ht="22.5" customHeight="1" thickBot="1">
      <c r="B273" s="192" t="s">
        <v>220</v>
      </c>
      <c r="C273" s="193"/>
      <c r="D273" s="193"/>
      <c r="E273" s="193"/>
      <c r="F273" s="407"/>
      <c r="G273" s="408">
        <v>0</v>
      </c>
    </row>
    <row r="274" spans="2:13" ht="22.5" customHeight="1">
      <c r="B274" s="409"/>
      <c r="C274" s="137"/>
      <c r="G274" s="410"/>
    </row>
    <row r="275" spans="2:13" ht="22.5" hidden="1" customHeight="1">
      <c r="B275" s="411"/>
      <c r="C275" s="412"/>
      <c r="G275" s="410"/>
    </row>
    <row r="276" spans="2:13" s="209" customFormat="1" ht="22.5" customHeight="1" thickBot="1">
      <c r="B276" s="398" t="s">
        <v>221</v>
      </c>
      <c r="C276" s="399"/>
      <c r="D276" s="399"/>
      <c r="G276" s="413"/>
      <c r="H276" s="4"/>
      <c r="I276" s="4"/>
      <c r="J276" s="4"/>
      <c r="K276" s="4"/>
      <c r="L276" s="4"/>
      <c r="M276" s="4"/>
    </row>
    <row r="277" spans="2:13" s="209" customFormat="1" ht="22.5" customHeight="1">
      <c r="B277" s="414" t="s">
        <v>222</v>
      </c>
      <c r="C277" s="415"/>
      <c r="D277" s="415"/>
      <c r="E277" s="415"/>
      <c r="F277" s="401"/>
      <c r="G277" s="402">
        <v>0</v>
      </c>
      <c r="H277" s="4"/>
      <c r="I277" s="4"/>
      <c r="J277" s="4"/>
      <c r="K277" s="4"/>
      <c r="L277" s="4"/>
      <c r="M277" s="4"/>
    </row>
    <row r="278" spans="2:13" s="209" customFormat="1" ht="22.5" customHeight="1">
      <c r="B278" s="416" t="s">
        <v>223</v>
      </c>
      <c r="C278" s="417"/>
      <c r="D278" s="417"/>
      <c r="E278" s="417"/>
      <c r="F278" s="404"/>
      <c r="G278" s="405">
        <v>0</v>
      </c>
      <c r="H278" s="4"/>
      <c r="I278" s="4"/>
      <c r="J278" s="4"/>
      <c r="K278" s="4"/>
      <c r="L278" s="4"/>
      <c r="M278" s="4"/>
    </row>
    <row r="279" spans="2:13" s="209" customFormat="1" ht="22.5" customHeight="1">
      <c r="B279" s="416" t="s">
        <v>224</v>
      </c>
      <c r="C279" s="417"/>
      <c r="D279" s="417"/>
      <c r="E279" s="417"/>
      <c r="F279" s="404"/>
      <c r="G279" s="418">
        <v>0</v>
      </c>
      <c r="H279" s="4"/>
      <c r="I279" s="4"/>
      <c r="J279" s="4"/>
      <c r="K279" s="4"/>
      <c r="L279" s="4"/>
      <c r="M279" s="4"/>
    </row>
    <row r="280" spans="2:13" ht="22.5" customHeight="1" thickBot="1">
      <c r="B280" s="419" t="s">
        <v>225</v>
      </c>
      <c r="C280" s="420"/>
      <c r="D280" s="420"/>
      <c r="E280" s="420"/>
      <c r="F280" s="407"/>
      <c r="G280" s="408">
        <v>0</v>
      </c>
    </row>
    <row r="281" spans="2:13" ht="22.5" hidden="1" customHeight="1">
      <c r="B281" s="18"/>
      <c r="G281" s="25"/>
    </row>
    <row r="282" spans="2:13" ht="22.5" customHeight="1" thickBot="1">
      <c r="B282" s="22"/>
      <c r="C282" s="23"/>
      <c r="D282" s="23"/>
      <c r="E282" s="23"/>
      <c r="F282" s="277"/>
      <c r="G282" s="24"/>
    </row>
    <row r="283" spans="2:13" ht="23.7" customHeight="1" thickBot="1">
      <c r="B283" s="284" t="s">
        <v>226</v>
      </c>
      <c r="C283" s="285"/>
      <c r="D283" s="285"/>
      <c r="E283" s="285"/>
      <c r="F283" s="285"/>
      <c r="G283" s="286"/>
      <c r="H283" s="421"/>
    </row>
    <row r="284" spans="2:13" ht="22.5" customHeight="1">
      <c r="B284" s="18"/>
      <c r="G284" s="25"/>
    </row>
    <row r="285" spans="2:13" ht="22.5" customHeight="1">
      <c r="B285" s="47" t="s">
        <v>227</v>
      </c>
      <c r="G285" s="25"/>
    </row>
    <row r="286" spans="2:13" ht="13.5" customHeight="1" thickBot="1">
      <c r="B286" s="422"/>
      <c r="C286" s="3"/>
      <c r="D286" s="3"/>
      <c r="E286" s="3"/>
      <c r="F286" s="423"/>
      <c r="G286" s="25"/>
    </row>
    <row r="287" spans="2:13" ht="22.5" customHeight="1" thickBot="1">
      <c r="B287" s="424">
        <v>45161</v>
      </c>
      <c r="C287" s="424">
        <v>45192</v>
      </c>
      <c r="D287" s="424">
        <v>45222</v>
      </c>
      <c r="E287" s="424">
        <v>45253</v>
      </c>
      <c r="F287" s="424">
        <v>45283</v>
      </c>
      <c r="G287" s="424">
        <v>45315</v>
      </c>
    </row>
    <row r="288" spans="2:13" ht="22.5" customHeight="1" thickBot="1">
      <c r="B288" s="425">
        <v>7.0000000000000007E-2</v>
      </c>
      <c r="C288" s="425">
        <v>1.6799999999999999E-2</v>
      </c>
      <c r="D288" s="425">
        <v>1.7299999999999999E-2</v>
      </c>
      <c r="E288" s="425">
        <v>2.8500000000000001E-2</v>
      </c>
      <c r="F288" s="425">
        <v>0.22239999999999999</v>
      </c>
      <c r="G288" s="425">
        <v>5.1400000000000001E-2</v>
      </c>
    </row>
    <row r="289" spans="2:13" ht="22.5" customHeight="1" thickBot="1">
      <c r="B289" s="424">
        <v>45346</v>
      </c>
      <c r="C289" s="424">
        <v>45375</v>
      </c>
      <c r="D289" s="424">
        <v>45406</v>
      </c>
      <c r="E289" s="424">
        <v>45436</v>
      </c>
      <c r="F289" s="424">
        <v>45467</v>
      </c>
      <c r="G289" s="424">
        <v>45474</v>
      </c>
    </row>
    <row r="290" spans="2:13" ht="22.5" customHeight="1" thickBot="1">
      <c r="B290" s="425">
        <v>1.9300000000000001E-2</v>
      </c>
      <c r="C290" s="425">
        <v>3.27E-2</v>
      </c>
      <c r="D290" s="425">
        <v>3.0300000000000001E-2</v>
      </c>
      <c r="E290" s="425">
        <v>0.19789999999999999</v>
      </c>
      <c r="F290" s="425">
        <v>8.7800000000000003E-2</v>
      </c>
      <c r="G290" s="425">
        <v>0.13206909159993521</v>
      </c>
    </row>
    <row r="291" spans="2:13" ht="22.5" customHeight="1" thickBot="1">
      <c r="B291" s="424">
        <v>45505</v>
      </c>
      <c r="C291" s="424">
        <v>45536</v>
      </c>
      <c r="D291" s="3"/>
      <c r="E291" s="3"/>
      <c r="F291" s="423"/>
      <c r="G291" s="25"/>
    </row>
    <row r="292" spans="2:13" ht="22.5" customHeight="1" thickBot="1">
      <c r="B292" s="426">
        <v>0.23699999999999999</v>
      </c>
      <c r="C292" s="426">
        <f>-D184/D182</f>
        <v>9.0061445286459315E-3</v>
      </c>
      <c r="D292" s="3"/>
      <c r="E292" s="3"/>
      <c r="F292" s="423"/>
      <c r="G292" s="25"/>
    </row>
    <row r="293" spans="2:13" ht="22.5" customHeight="1">
      <c r="B293" s="422"/>
      <c r="C293" s="3"/>
      <c r="D293" s="3"/>
      <c r="E293" s="3"/>
      <c r="F293" s="423"/>
      <c r="G293" s="25"/>
    </row>
    <row r="294" spans="2:13" ht="22.5" customHeight="1">
      <c r="B294" s="47" t="s">
        <v>228</v>
      </c>
      <c r="G294" s="25"/>
    </row>
    <row r="295" spans="2:13" s="209" customFormat="1" ht="13.5" customHeight="1" thickBot="1">
      <c r="B295" s="427"/>
      <c r="C295" s="428"/>
      <c r="D295" s="428"/>
      <c r="E295" s="428"/>
      <c r="F295" s="428"/>
      <c r="G295" s="429"/>
      <c r="H295" s="4"/>
      <c r="I295" s="4"/>
      <c r="J295" s="4"/>
      <c r="K295" s="4"/>
      <c r="L295" s="4"/>
      <c r="M295" s="4"/>
    </row>
    <row r="296" spans="2:13" s="209" customFormat="1" ht="24.9" customHeight="1" thickBot="1">
      <c r="B296" s="424">
        <v>45527</v>
      </c>
      <c r="C296" s="424">
        <v>45558</v>
      </c>
      <c r="D296" s="424">
        <v>45588</v>
      </c>
      <c r="E296" s="424">
        <v>45619</v>
      </c>
      <c r="F296" s="424">
        <v>45649</v>
      </c>
      <c r="G296" s="424">
        <v>45315</v>
      </c>
      <c r="H296" s="4"/>
      <c r="I296" s="4"/>
      <c r="J296" s="4"/>
      <c r="K296" s="4"/>
      <c r="L296" s="4"/>
      <c r="M296" s="4"/>
    </row>
    <row r="297" spans="2:13" s="209" customFormat="1" ht="24.9" customHeight="1" thickBot="1">
      <c r="B297" s="425">
        <v>6.5500000000000003E-2</v>
      </c>
      <c r="C297" s="425">
        <v>1.4200000000000001E-2</v>
      </c>
      <c r="D297" s="425">
        <v>1.54E-2</v>
      </c>
      <c r="E297" s="425">
        <v>2.6200000000000001E-2</v>
      </c>
      <c r="F297" s="425">
        <v>0.22070000000000001</v>
      </c>
      <c r="G297" s="425">
        <v>4.87E-2</v>
      </c>
      <c r="H297" s="4"/>
      <c r="I297" s="4"/>
      <c r="J297" s="4"/>
      <c r="K297" s="4"/>
      <c r="L297" s="4"/>
      <c r="M297" s="4"/>
    </row>
    <row r="298" spans="2:13" s="209" customFormat="1" ht="24.9" customHeight="1" thickBot="1">
      <c r="B298" s="424">
        <v>45346</v>
      </c>
      <c r="C298" s="424">
        <v>45375</v>
      </c>
      <c r="D298" s="424">
        <v>45406</v>
      </c>
      <c r="E298" s="424">
        <v>45436</v>
      </c>
      <c r="F298" s="424">
        <v>45467</v>
      </c>
      <c r="G298" s="424">
        <v>45474</v>
      </c>
      <c r="H298" s="4"/>
      <c r="I298" s="4"/>
      <c r="J298" s="4"/>
      <c r="K298" s="4"/>
      <c r="L298" s="4"/>
      <c r="M298" s="4"/>
    </row>
    <row r="299" spans="2:13" s="209" customFormat="1" ht="24.9" customHeight="1" thickBot="1">
      <c r="B299" s="425">
        <v>1.6899999999999998E-2</v>
      </c>
      <c r="C299" s="425">
        <v>3.0499999999999999E-2</v>
      </c>
      <c r="D299" s="425">
        <v>2.7699999999999999E-2</v>
      </c>
      <c r="E299" s="425">
        <v>0.1948</v>
      </c>
      <c r="F299" s="425">
        <v>8.5800000000000001E-2</v>
      </c>
      <c r="G299" s="425">
        <v>0.12932816669064878</v>
      </c>
      <c r="H299" s="4"/>
      <c r="I299" s="4"/>
      <c r="J299" s="4"/>
      <c r="K299" s="4"/>
      <c r="L299" s="4"/>
      <c r="M299" s="4"/>
    </row>
    <row r="300" spans="2:13" s="209" customFormat="1" ht="24.9" customHeight="1" thickBot="1">
      <c r="B300" s="424">
        <v>45505</v>
      </c>
      <c r="C300" s="424">
        <v>45536</v>
      </c>
      <c r="D300" s="430"/>
      <c r="E300" s="430"/>
      <c r="F300" s="430"/>
      <c r="G300" s="429"/>
      <c r="H300" s="4"/>
      <c r="I300" s="4"/>
      <c r="J300" s="4"/>
      <c r="K300" s="4"/>
      <c r="L300" s="4"/>
      <c r="M300" s="4"/>
    </row>
    <row r="301" spans="2:13" s="209" customFormat="1" ht="24.9" customHeight="1" thickBot="1">
      <c r="B301" s="425">
        <v>0.23499999999999999</v>
      </c>
      <c r="C301" s="425">
        <f>-(D184+D185+D186)/D182</f>
        <v>6.6626218567970687E-3</v>
      </c>
      <c r="D301" s="430"/>
      <c r="E301" s="430"/>
      <c r="F301" s="430"/>
      <c r="G301" s="429"/>
      <c r="H301" s="4"/>
      <c r="I301" s="4"/>
      <c r="J301" s="4"/>
      <c r="K301" s="4"/>
      <c r="L301" s="4"/>
      <c r="M301" s="4"/>
    </row>
    <row r="302" spans="2:13" s="209" customFormat="1" ht="24.9" customHeight="1">
      <c r="B302" s="431"/>
      <c r="C302" s="430"/>
      <c r="D302" s="430"/>
      <c r="E302" s="430"/>
      <c r="F302" s="430"/>
      <c r="G302" s="429"/>
      <c r="H302" s="4"/>
      <c r="I302" s="4"/>
      <c r="J302" s="4"/>
      <c r="K302" s="4"/>
      <c r="L302" s="4"/>
      <c r="M302" s="4"/>
    </row>
    <row r="303" spans="2:13" s="209" customFormat="1" ht="13.8">
      <c r="B303" s="427"/>
      <c r="C303" s="428"/>
      <c r="D303" s="428"/>
      <c r="E303" s="428"/>
      <c r="F303" s="428"/>
      <c r="G303" s="429"/>
      <c r="H303" s="4"/>
      <c r="I303" s="4"/>
      <c r="J303" s="4"/>
      <c r="K303" s="4"/>
      <c r="L303" s="4"/>
      <c r="M303" s="4"/>
    </row>
    <row r="304" spans="2:13" s="209" customFormat="1" ht="13.8">
      <c r="B304" s="432" t="s">
        <v>229</v>
      </c>
      <c r="C304" s="433"/>
      <c r="D304" s="433"/>
      <c r="E304" s="433"/>
      <c r="F304" s="433"/>
      <c r="G304" s="434"/>
      <c r="H304" s="4"/>
      <c r="I304" s="4"/>
      <c r="J304" s="4"/>
      <c r="K304" s="4"/>
      <c r="L304" s="4"/>
      <c r="M304" s="4"/>
    </row>
    <row r="305" spans="2:13" s="293" customFormat="1" ht="13.8">
      <c r="B305" s="435" t="s">
        <v>230</v>
      </c>
      <c r="C305" s="436"/>
      <c r="D305" s="436"/>
      <c r="E305" s="436"/>
      <c r="F305" s="436"/>
      <c r="G305" s="437"/>
      <c r="H305" s="10"/>
      <c r="I305" s="10"/>
      <c r="J305" s="10"/>
      <c r="K305" s="10"/>
      <c r="L305" s="10"/>
      <c r="M305" s="10"/>
    </row>
    <row r="306" spans="2:13" s="293" customFormat="1" ht="19.649999999999999" customHeight="1">
      <c r="B306" s="435" t="s">
        <v>231</v>
      </c>
      <c r="C306" s="436"/>
      <c r="D306" s="436"/>
      <c r="E306" s="436"/>
      <c r="F306" s="436"/>
      <c r="G306" s="437"/>
      <c r="H306" s="10"/>
      <c r="I306" s="10"/>
      <c r="J306" s="10"/>
      <c r="K306" s="10"/>
      <c r="L306" s="10"/>
      <c r="M306" s="10"/>
    </row>
    <row r="307" spans="2:13" s="293" customFormat="1" ht="12" customHeight="1">
      <c r="B307" s="435" t="s">
        <v>232</v>
      </c>
      <c r="C307" s="436"/>
      <c r="D307" s="436"/>
      <c r="E307" s="436"/>
      <c r="F307" s="436"/>
      <c r="G307" s="437"/>
      <c r="H307" s="10"/>
      <c r="I307" s="10"/>
      <c r="J307" s="10"/>
      <c r="K307" s="10"/>
      <c r="L307" s="10"/>
      <c r="M307" s="10"/>
    </row>
    <row r="308" spans="2:13" ht="14.4" thickBot="1">
      <c r="B308" s="438"/>
      <c r="C308" s="439"/>
      <c r="D308" s="439"/>
      <c r="E308" s="439"/>
      <c r="F308" s="439"/>
      <c r="G308" s="440"/>
    </row>
    <row r="309" spans="2:13" ht="14.4" thickBot="1">
      <c r="B309" s="441" t="s">
        <v>233</v>
      </c>
      <c r="C309" s="442"/>
      <c r="D309" s="443"/>
      <c r="E309" s="444"/>
      <c r="F309" s="439"/>
      <c r="G309" s="440"/>
    </row>
    <row r="310" spans="2:13" ht="22.5" customHeight="1">
      <c r="B310" s="445" t="s">
        <v>234</v>
      </c>
      <c r="C310" s="446"/>
      <c r="D310" s="447">
        <v>6</v>
      </c>
      <c r="E310" s="439"/>
      <c r="F310" s="439"/>
      <c r="G310" s="440"/>
    </row>
    <row r="311" spans="2:13" ht="22.5" customHeight="1">
      <c r="B311" s="448" t="s">
        <v>235</v>
      </c>
      <c r="C311" s="449"/>
      <c r="D311" s="450">
        <v>5375803</v>
      </c>
      <c r="E311" s="439"/>
      <c r="F311" s="439"/>
      <c r="G311" s="440"/>
    </row>
    <row r="312" spans="2:13" s="209" customFormat="1" ht="22.5" customHeight="1">
      <c r="B312" s="448" t="s">
        <v>236</v>
      </c>
      <c r="C312" s="449"/>
      <c r="D312" s="450">
        <v>5375803</v>
      </c>
      <c r="E312" s="1"/>
      <c r="F312" s="2"/>
      <c r="G312" s="25"/>
      <c r="H312" s="4"/>
      <c r="I312" s="4"/>
      <c r="J312" s="4"/>
      <c r="K312" s="4"/>
      <c r="L312" s="4"/>
      <c r="M312" s="4"/>
    </row>
    <row r="313" spans="2:13" s="293" customFormat="1" ht="42.15" customHeight="1" thickBot="1">
      <c r="B313" s="451" t="s">
        <v>237</v>
      </c>
      <c r="C313" s="452"/>
      <c r="D313" s="453" t="s">
        <v>238</v>
      </c>
      <c r="E313" s="11"/>
      <c r="F313" s="223"/>
      <c r="G313" s="224"/>
      <c r="H313" s="10"/>
      <c r="I313" s="10"/>
      <c r="J313" s="10"/>
      <c r="K313" s="10"/>
      <c r="L313" s="10"/>
      <c r="M313" s="10"/>
    </row>
    <row r="314" spans="2:13" s="209" customFormat="1" ht="13.8">
      <c r="B314" s="454" t="s">
        <v>239</v>
      </c>
      <c r="C314" s="455"/>
      <c r="D314" s="455"/>
      <c r="E314" s="455"/>
      <c r="F314" s="455"/>
      <c r="G314" s="456"/>
      <c r="H314" s="4"/>
      <c r="I314" s="4"/>
      <c r="J314" s="4"/>
      <c r="K314" s="4"/>
      <c r="L314" s="4"/>
      <c r="M314" s="4"/>
    </row>
    <row r="315" spans="2:13" s="209" customFormat="1" ht="13.8">
      <c r="B315" s="454"/>
      <c r="C315" s="455"/>
      <c r="D315" s="455"/>
      <c r="E315" s="455"/>
      <c r="F315" s="455"/>
      <c r="G315" s="456"/>
      <c r="H315" s="4"/>
      <c r="I315" s="4"/>
      <c r="J315" s="4"/>
      <c r="K315" s="4"/>
      <c r="L315" s="4"/>
      <c r="M315" s="4"/>
    </row>
    <row r="316" spans="2:13" s="209" customFormat="1" ht="14.4" thickBot="1">
      <c r="B316" s="22"/>
      <c r="C316" s="23"/>
      <c r="D316" s="23"/>
      <c r="E316" s="23"/>
      <c r="F316" s="277"/>
      <c r="G316" s="24"/>
      <c r="H316" s="4"/>
      <c r="I316" s="4"/>
      <c r="J316" s="4"/>
      <c r="K316" s="4"/>
      <c r="L316" s="4"/>
      <c r="M316" s="4"/>
    </row>
    <row r="317" spans="2:13" s="209" customFormat="1" ht="23.7" customHeight="1" thickBot="1">
      <c r="B317" s="457" t="s">
        <v>240</v>
      </c>
      <c r="C317" s="458"/>
      <c r="D317" s="458"/>
      <c r="E317" s="458"/>
      <c r="F317" s="458"/>
      <c r="G317" s="459"/>
      <c r="H317" s="4"/>
      <c r="I317" s="4"/>
      <c r="J317" s="4"/>
      <c r="K317" s="4"/>
      <c r="L317" s="4"/>
      <c r="M317" s="4"/>
    </row>
    <row r="318" spans="2:13" s="209" customFormat="1" ht="22.5" customHeight="1" thickBot="1">
      <c r="B318" s="460"/>
      <c r="C318" s="461"/>
      <c r="D318" s="272"/>
      <c r="E318" s="272"/>
      <c r="F318" s="273"/>
      <c r="G318" s="177"/>
      <c r="H318" s="4"/>
      <c r="I318" s="4"/>
      <c r="J318" s="4"/>
      <c r="K318" s="4"/>
      <c r="L318" s="4"/>
      <c r="M318" s="4"/>
    </row>
    <row r="319" spans="2:13" s="209" customFormat="1" ht="22.5" customHeight="1" thickBot="1">
      <c r="B319" s="462" t="s">
        <v>241</v>
      </c>
      <c r="C319" s="463"/>
      <c r="D319" s="464"/>
      <c r="E319" s="465" t="s">
        <v>242</v>
      </c>
      <c r="F319" s="214"/>
      <c r="G319" s="211"/>
      <c r="H319" s="4"/>
      <c r="I319" s="4"/>
      <c r="J319" s="4"/>
      <c r="K319" s="4"/>
      <c r="L319" s="4"/>
      <c r="M319" s="4"/>
    </row>
    <row r="320" spans="2:13" ht="22.5" customHeight="1" thickBot="1">
      <c r="B320" s="466" t="s">
        <v>243</v>
      </c>
      <c r="C320" s="467"/>
      <c r="D320" s="46"/>
      <c r="E320" s="468">
        <v>79999999.863380864</v>
      </c>
      <c r="F320" s="214"/>
      <c r="G320" s="211"/>
    </row>
    <row r="321" spans="2:13" ht="22.5" customHeight="1" thickTop="1">
      <c r="B321" s="466" t="s">
        <v>244</v>
      </c>
      <c r="C321" s="467"/>
      <c r="D321" s="46"/>
      <c r="E321" s="469">
        <v>0</v>
      </c>
      <c r="F321" s="214"/>
      <c r="G321" s="211"/>
    </row>
    <row r="322" spans="2:13" ht="22.5" customHeight="1">
      <c r="B322" s="466" t="s">
        <v>245</v>
      </c>
      <c r="C322" s="467"/>
      <c r="D322" s="46"/>
      <c r="E322" s="469">
        <v>0</v>
      </c>
      <c r="F322" s="214"/>
      <c r="G322" s="211"/>
    </row>
    <row r="323" spans="2:13" ht="22.5" customHeight="1">
      <c r="B323" s="470" t="s">
        <v>246</v>
      </c>
      <c r="C323" s="471"/>
      <c r="D323" s="46"/>
      <c r="E323" s="472">
        <v>0</v>
      </c>
      <c r="F323" s="214"/>
      <c r="G323" s="211"/>
    </row>
    <row r="324" spans="2:13" ht="22.5" customHeight="1">
      <c r="B324" s="470" t="s">
        <v>247</v>
      </c>
      <c r="C324" s="473"/>
      <c r="D324" s="46"/>
      <c r="E324" s="474">
        <v>0</v>
      </c>
      <c r="F324" s="214"/>
      <c r="G324" s="211"/>
    </row>
    <row r="325" spans="2:13" ht="22.5" customHeight="1" thickBot="1">
      <c r="B325" s="470" t="s">
        <v>248</v>
      </c>
      <c r="C325" s="471"/>
      <c r="D325" s="46"/>
      <c r="E325" s="475">
        <v>79999999.863380864</v>
      </c>
      <c r="F325" s="214"/>
      <c r="G325" s="211"/>
    </row>
    <row r="326" spans="2:13" s="209" customFormat="1" ht="15" customHeight="1" thickTop="1" thickBot="1">
      <c r="B326" s="476"/>
      <c r="C326" s="477"/>
      <c r="D326" s="478"/>
      <c r="E326" s="479"/>
      <c r="F326" s="480"/>
      <c r="G326" s="211"/>
      <c r="H326" s="4"/>
      <c r="I326" s="4"/>
      <c r="J326" s="4"/>
      <c r="K326" s="4"/>
      <c r="L326" s="4"/>
      <c r="M326" s="4"/>
    </row>
    <row r="327" spans="2:13" s="209" customFormat="1" ht="22.5" customHeight="1" thickBot="1">
      <c r="B327" s="481"/>
      <c r="C327" s="161"/>
      <c r="E327" s="482"/>
      <c r="F327" s="480"/>
      <c r="G327" s="211"/>
      <c r="H327" s="4"/>
      <c r="I327" s="4"/>
      <c r="J327" s="4"/>
      <c r="K327" s="4"/>
      <c r="L327" s="4"/>
      <c r="M327" s="4"/>
    </row>
    <row r="328" spans="2:13" s="209" customFormat="1" ht="44.1" customHeight="1" thickBot="1">
      <c r="B328" s="483" t="s">
        <v>249</v>
      </c>
      <c r="C328" s="484"/>
      <c r="D328" s="485" t="s">
        <v>250</v>
      </c>
      <c r="E328" s="486" t="s">
        <v>251</v>
      </c>
      <c r="F328" s="487" t="s">
        <v>252</v>
      </c>
      <c r="G328" s="211"/>
      <c r="H328" s="4"/>
      <c r="I328" s="4"/>
      <c r="J328" s="4"/>
      <c r="K328" s="4"/>
      <c r="L328" s="4"/>
      <c r="M328" s="4"/>
    </row>
    <row r="329" spans="2:13" s="209" customFormat="1" ht="13.8">
      <c r="B329" s="488" t="s">
        <v>48</v>
      </c>
      <c r="C329" s="489"/>
      <c r="D329" s="490"/>
      <c r="E329" s="491"/>
      <c r="F329" s="492"/>
      <c r="G329" s="211"/>
      <c r="H329" s="4"/>
      <c r="I329" s="4"/>
      <c r="J329" s="4"/>
      <c r="K329" s="4"/>
      <c r="L329" s="4"/>
      <c r="M329" s="4"/>
    </row>
    <row r="330" spans="2:13" s="209" customFormat="1" ht="22.5" customHeight="1">
      <c r="B330" s="493" t="s">
        <v>253</v>
      </c>
      <c r="C330" s="494"/>
      <c r="D330" s="495">
        <v>2932000000</v>
      </c>
      <c r="E330" s="496">
        <v>0</v>
      </c>
      <c r="F330" s="497">
        <v>2932000000</v>
      </c>
      <c r="G330" s="211"/>
      <c r="H330" s="4"/>
      <c r="I330" s="4"/>
      <c r="J330" s="4"/>
      <c r="K330" s="4"/>
      <c r="L330" s="4"/>
      <c r="M330" s="4"/>
    </row>
    <row r="331" spans="2:13" s="209" customFormat="1" ht="22.5" customHeight="1">
      <c r="B331" s="498" t="s">
        <v>254</v>
      </c>
      <c r="C331" s="109"/>
      <c r="D331" s="495">
        <v>44000000</v>
      </c>
      <c r="E331" s="499">
        <v>0</v>
      </c>
      <c r="F331" s="497">
        <v>44000000</v>
      </c>
      <c r="G331" s="211"/>
      <c r="H331" s="4"/>
      <c r="I331" s="4"/>
      <c r="J331" s="4"/>
      <c r="K331" s="4"/>
      <c r="L331" s="4"/>
      <c r="M331" s="4"/>
    </row>
    <row r="332" spans="2:13" s="209" customFormat="1" ht="22.5" customHeight="1">
      <c r="B332" s="498" t="s">
        <v>255</v>
      </c>
      <c r="C332" s="109"/>
      <c r="D332" s="500">
        <v>24000000</v>
      </c>
      <c r="E332" s="499">
        <v>0</v>
      </c>
      <c r="F332" s="497">
        <v>24000000</v>
      </c>
      <c r="G332" s="211"/>
      <c r="H332" s="4"/>
      <c r="I332" s="4"/>
      <c r="J332" s="4"/>
      <c r="K332" s="4"/>
      <c r="L332" s="4"/>
      <c r="M332" s="4"/>
    </row>
    <row r="333" spans="2:13" s="209" customFormat="1" ht="22.5" customHeight="1" thickBot="1">
      <c r="B333" s="108" t="s">
        <v>256</v>
      </c>
      <c r="C333" s="109"/>
      <c r="D333" s="501">
        <v>3000000000</v>
      </c>
      <c r="E333" s="502">
        <v>0</v>
      </c>
      <c r="F333" s="503">
        <v>3000000000</v>
      </c>
      <c r="G333" s="211"/>
      <c r="H333" s="4"/>
      <c r="I333" s="4"/>
      <c r="J333" s="4"/>
      <c r="K333" s="4"/>
      <c r="L333" s="4"/>
      <c r="M333" s="4"/>
    </row>
    <row r="334" spans="2:13" s="209" customFormat="1" ht="11.25" customHeight="1" thickTop="1">
      <c r="B334" s="108"/>
      <c r="C334" s="109"/>
      <c r="D334" s="499"/>
      <c r="E334" s="499"/>
      <c r="F334" s="497"/>
      <c r="G334" s="211"/>
      <c r="H334" s="4"/>
      <c r="I334" s="4"/>
      <c r="J334" s="4"/>
      <c r="K334" s="4"/>
      <c r="L334" s="4"/>
      <c r="M334" s="4"/>
    </row>
    <row r="335" spans="2:13" s="209" customFormat="1" ht="22.5" customHeight="1">
      <c r="B335" s="504" t="s">
        <v>257</v>
      </c>
      <c r="C335" s="505"/>
      <c r="D335" s="499"/>
      <c r="E335" s="499"/>
      <c r="F335" s="497"/>
      <c r="G335" s="211"/>
      <c r="H335" s="4"/>
      <c r="I335" s="4"/>
      <c r="J335" s="4"/>
      <c r="K335" s="4"/>
      <c r="L335" s="4"/>
      <c r="M335" s="4"/>
    </row>
    <row r="336" spans="2:13" s="209" customFormat="1" ht="13.8">
      <c r="B336" s="108" t="s">
        <v>258</v>
      </c>
      <c r="C336" s="109"/>
      <c r="D336" s="506">
        <v>280000000</v>
      </c>
      <c r="E336" s="506">
        <v>0</v>
      </c>
      <c r="F336" s="507">
        <v>280000000</v>
      </c>
      <c r="G336" s="508"/>
      <c r="H336" s="4"/>
      <c r="I336" s="4"/>
      <c r="J336" s="4"/>
      <c r="K336" s="4"/>
      <c r="L336" s="4"/>
      <c r="M336" s="4"/>
    </row>
    <row r="337" spans="2:13" s="209" customFormat="1" ht="12.15" customHeight="1" thickBot="1">
      <c r="B337" s="476"/>
      <c r="C337" s="477"/>
      <c r="D337" s="509"/>
      <c r="E337" s="509"/>
      <c r="F337" s="510"/>
      <c r="G337" s="211"/>
      <c r="H337" s="4"/>
      <c r="I337" s="4"/>
      <c r="J337" s="4"/>
      <c r="K337" s="4"/>
      <c r="L337" s="4"/>
      <c r="M337" s="4"/>
    </row>
    <row r="338" spans="2:13" s="209" customFormat="1" ht="22.5" customHeight="1" thickBot="1">
      <c r="B338" s="511"/>
      <c r="C338" s="512"/>
      <c r="D338" s="279"/>
      <c r="E338" s="279"/>
      <c r="F338" s="280"/>
      <c r="G338" s="281"/>
      <c r="H338" s="4"/>
      <c r="I338" s="4"/>
      <c r="J338" s="4"/>
      <c r="K338" s="4"/>
      <c r="L338" s="4"/>
      <c r="M338" s="4"/>
    </row>
    <row r="339" spans="2:13" s="209" customFormat="1" ht="20.7" hidden="1" customHeight="1">
      <c r="B339" s="513"/>
      <c r="C339" s="514"/>
      <c r="D339" s="207"/>
      <c r="E339" s="207"/>
      <c r="F339" s="282"/>
      <c r="G339" s="283"/>
      <c r="H339" s="4"/>
      <c r="I339" s="4"/>
      <c r="J339" s="4"/>
      <c r="K339" s="4"/>
      <c r="L339" s="4"/>
      <c r="M339" s="4"/>
    </row>
    <row r="340" spans="2:13" s="209" customFormat="1" ht="20.7" hidden="1" customHeight="1" thickBot="1">
      <c r="B340" s="511"/>
      <c r="C340" s="515"/>
      <c r="D340" s="515"/>
      <c r="E340" s="515"/>
      <c r="F340" s="280"/>
      <c r="G340" s="281"/>
      <c r="H340" s="4"/>
      <c r="I340" s="4"/>
      <c r="J340" s="4"/>
      <c r="K340" s="4"/>
      <c r="L340" s="4"/>
      <c r="M340" s="4"/>
    </row>
    <row r="341" spans="2:13" s="209" customFormat="1" ht="17.399999999999999" thickBot="1">
      <c r="B341" s="516" t="s">
        <v>259</v>
      </c>
      <c r="C341" s="517"/>
      <c r="D341" s="517"/>
      <c r="E341" s="517"/>
      <c r="F341" s="517"/>
      <c r="G341" s="518"/>
      <c r="H341" s="4"/>
      <c r="I341" s="4"/>
      <c r="J341" s="4"/>
      <c r="K341" s="4"/>
      <c r="L341" s="4"/>
      <c r="M341" s="4"/>
    </row>
    <row r="342" spans="2:13" s="209" customFormat="1" ht="38.4" customHeight="1">
      <c r="B342" s="493" t="s">
        <v>260</v>
      </c>
      <c r="C342" s="494"/>
      <c r="D342" s="494"/>
      <c r="E342" s="494"/>
      <c r="F342" s="494"/>
      <c r="G342" s="519"/>
      <c r="H342" s="4"/>
      <c r="I342" s="4"/>
      <c r="J342" s="4"/>
      <c r="K342" s="4"/>
      <c r="L342" s="4"/>
      <c r="M342" s="4"/>
    </row>
    <row r="343" spans="2:13" s="209" customFormat="1" ht="42.15" customHeight="1">
      <c r="B343" s="520" t="s">
        <v>261</v>
      </c>
      <c r="C343" s="521" t="s">
        <v>262</v>
      </c>
      <c r="D343" s="521"/>
      <c r="E343" s="522" t="s">
        <v>263</v>
      </c>
      <c r="F343" s="523" t="s">
        <v>264</v>
      </c>
      <c r="G343" s="524" t="s">
        <v>265</v>
      </c>
      <c r="H343" s="4"/>
      <c r="I343" s="4"/>
      <c r="J343" s="4"/>
      <c r="K343" s="4"/>
      <c r="L343" s="4"/>
      <c r="M343" s="4"/>
    </row>
    <row r="344" spans="2:13" s="209" customFormat="1" ht="49.65" customHeight="1">
      <c r="B344" s="525" t="s">
        <v>266</v>
      </c>
      <c r="C344" s="526" t="s">
        <v>267</v>
      </c>
      <c r="D344" s="526"/>
      <c r="E344" s="527" t="s">
        <v>268</v>
      </c>
      <c r="F344" s="528" t="s">
        <v>269</v>
      </c>
      <c r="G344" s="529" t="s">
        <v>42</v>
      </c>
      <c r="H344" s="4"/>
      <c r="I344" s="4"/>
      <c r="J344" s="4"/>
      <c r="K344" s="4"/>
      <c r="L344" s="4"/>
      <c r="M344" s="4"/>
    </row>
    <row r="345" spans="2:13" ht="104.1" customHeight="1">
      <c r="B345" s="530" t="s">
        <v>270</v>
      </c>
      <c r="C345" s="531" t="s">
        <v>271</v>
      </c>
      <c r="D345" s="531"/>
      <c r="E345" s="532" t="s">
        <v>272</v>
      </c>
      <c r="F345" s="532" t="s">
        <v>273</v>
      </c>
      <c r="G345" s="529" t="s">
        <v>42</v>
      </c>
      <c r="H345" s="533"/>
      <c r="I345" s="533"/>
    </row>
    <row r="346" spans="2:13" ht="35.700000000000003" customHeight="1">
      <c r="B346" s="525" t="s">
        <v>274</v>
      </c>
      <c r="C346" s="534" t="s">
        <v>274</v>
      </c>
      <c r="D346" s="534"/>
      <c r="E346" s="527" t="s">
        <v>275</v>
      </c>
      <c r="F346" s="535" t="s">
        <v>276</v>
      </c>
      <c r="G346" s="529" t="s">
        <v>42</v>
      </c>
    </row>
    <row r="347" spans="2:13" ht="121.95" customHeight="1">
      <c r="B347" s="525" t="s">
        <v>277</v>
      </c>
      <c r="C347" s="526" t="s">
        <v>278</v>
      </c>
      <c r="D347" s="526"/>
      <c r="E347" s="532" t="s">
        <v>279</v>
      </c>
      <c r="F347" s="532" t="s">
        <v>280</v>
      </c>
      <c r="G347" s="529" t="s">
        <v>42</v>
      </c>
    </row>
    <row r="348" spans="2:13" ht="115.35" customHeight="1">
      <c r="B348" s="525" t="s">
        <v>281</v>
      </c>
      <c r="C348" s="526" t="s">
        <v>282</v>
      </c>
      <c r="D348" s="526"/>
      <c r="E348" s="527" t="s">
        <v>283</v>
      </c>
      <c r="F348" s="536" t="s">
        <v>281</v>
      </c>
      <c r="G348" s="529" t="s">
        <v>42</v>
      </c>
    </row>
    <row r="349" spans="2:13" ht="80.7" customHeight="1">
      <c r="B349" s="525" t="s">
        <v>284</v>
      </c>
      <c r="C349" s="526" t="s">
        <v>285</v>
      </c>
      <c r="D349" s="526"/>
      <c r="E349" s="527" t="s">
        <v>286</v>
      </c>
      <c r="F349" s="536" t="s">
        <v>287</v>
      </c>
      <c r="G349" s="529" t="s">
        <v>42</v>
      </c>
    </row>
    <row r="350" spans="2:13" ht="69.45" customHeight="1">
      <c r="B350" s="525" t="s">
        <v>288</v>
      </c>
      <c r="C350" s="526" t="s">
        <v>289</v>
      </c>
      <c r="D350" s="526"/>
      <c r="E350" s="527" t="s">
        <v>290</v>
      </c>
      <c r="F350" s="535" t="s">
        <v>291</v>
      </c>
      <c r="G350" s="529" t="s">
        <v>42</v>
      </c>
    </row>
    <row r="351" spans="2:13" ht="39.450000000000003" customHeight="1">
      <c r="B351" s="537" t="s">
        <v>292</v>
      </c>
      <c r="C351" s="538" t="s">
        <v>293</v>
      </c>
      <c r="D351" s="538"/>
      <c r="E351" s="539">
        <v>0.8</v>
      </c>
      <c r="F351" s="540">
        <v>0.68012461537643509</v>
      </c>
      <c r="G351" s="541" t="s">
        <v>42</v>
      </c>
      <c r="H351" s="542"/>
    </row>
    <row r="352" spans="2:13" ht="45.9" customHeight="1">
      <c r="B352" s="537"/>
      <c r="C352" s="538" t="s">
        <v>294</v>
      </c>
      <c r="D352" s="538"/>
      <c r="E352" s="539">
        <v>0.5</v>
      </c>
      <c r="F352" s="543">
        <v>0.20451791153195267</v>
      </c>
      <c r="G352" s="544" t="s">
        <v>42</v>
      </c>
      <c r="H352" s="542"/>
    </row>
    <row r="353" spans="2:9" ht="57.15" customHeight="1">
      <c r="B353" s="537"/>
      <c r="C353" s="538" t="s">
        <v>295</v>
      </c>
      <c r="D353" s="538"/>
      <c r="E353" s="539">
        <v>0.3</v>
      </c>
      <c r="F353" s="543">
        <v>0.12483075138385044</v>
      </c>
      <c r="G353" s="541" t="s">
        <v>42</v>
      </c>
      <c r="H353" s="542"/>
    </row>
    <row r="354" spans="2:9" ht="61.95" customHeight="1">
      <c r="B354" s="537"/>
      <c r="C354" s="538" t="s">
        <v>296</v>
      </c>
      <c r="D354" s="538"/>
      <c r="E354" s="539">
        <v>0.25</v>
      </c>
      <c r="F354" s="543">
        <v>0.20451791153195267</v>
      </c>
      <c r="G354" s="541" t="s">
        <v>42</v>
      </c>
      <c r="H354" s="542"/>
    </row>
    <row r="355" spans="2:9" ht="46.95" customHeight="1">
      <c r="B355" s="537"/>
      <c r="C355" s="538" t="s">
        <v>297</v>
      </c>
      <c r="D355" s="538"/>
      <c r="E355" s="539">
        <v>0.25</v>
      </c>
      <c r="F355" s="361">
        <v>0.19265799890954313</v>
      </c>
      <c r="G355" s="541" t="s">
        <v>42</v>
      </c>
      <c r="H355" s="542"/>
    </row>
    <row r="356" spans="2:9" ht="61.95" customHeight="1">
      <c r="B356" s="537"/>
      <c r="C356" s="538" t="s">
        <v>298</v>
      </c>
      <c r="D356" s="538"/>
      <c r="E356" s="539">
        <v>0.03</v>
      </c>
      <c r="F356" s="545">
        <v>3.2843562536941505E-2</v>
      </c>
      <c r="G356" s="541" t="s">
        <v>42</v>
      </c>
      <c r="H356" s="542"/>
    </row>
    <row r="357" spans="2:9" ht="46.95" customHeight="1">
      <c r="B357" s="537"/>
      <c r="C357" s="538" t="s">
        <v>299</v>
      </c>
      <c r="D357" s="538"/>
      <c r="E357" s="539">
        <v>0.15</v>
      </c>
      <c r="F357" s="545">
        <v>0.10080566585579764</v>
      </c>
      <c r="G357" s="541" t="s">
        <v>42</v>
      </c>
      <c r="H357" s="542"/>
    </row>
    <row r="358" spans="2:9" ht="61.95" customHeight="1">
      <c r="B358" s="537"/>
      <c r="C358" s="538" t="s">
        <v>300</v>
      </c>
      <c r="D358" s="538"/>
      <c r="E358" s="539">
        <v>0.2</v>
      </c>
      <c r="F358" s="545">
        <v>0.12705132871459732</v>
      </c>
      <c r="G358" s="541" t="s">
        <v>42</v>
      </c>
      <c r="H358" s="542"/>
    </row>
    <row r="359" spans="2:9" ht="81.599999999999994" customHeight="1">
      <c r="B359" s="537"/>
      <c r="C359" s="538" t="s">
        <v>301</v>
      </c>
      <c r="D359" s="538"/>
      <c r="E359" s="539">
        <v>0.05</v>
      </c>
      <c r="F359" s="546">
        <v>7.2690534025563573E-3</v>
      </c>
      <c r="G359" s="541" t="s">
        <v>42</v>
      </c>
      <c r="H359" s="542"/>
    </row>
    <row r="360" spans="2:9" ht="122.85" customHeight="1">
      <c r="B360" s="537"/>
      <c r="C360" s="538" t="s">
        <v>302</v>
      </c>
      <c r="D360" s="538"/>
      <c r="E360" s="539">
        <v>2.5000000000000001E-2</v>
      </c>
      <c r="F360" s="546">
        <v>1.591111185340089E-2</v>
      </c>
      <c r="G360" s="541" t="s">
        <v>42</v>
      </c>
      <c r="H360" s="542"/>
    </row>
    <row r="361" spans="2:9" ht="84.45" customHeight="1">
      <c r="B361" s="537"/>
      <c r="C361" s="538" t="s">
        <v>303</v>
      </c>
      <c r="D361" s="538"/>
      <c r="E361" s="539">
        <v>0.15</v>
      </c>
      <c r="F361" s="546">
        <v>0.11506847158200173</v>
      </c>
      <c r="G361" s="541" t="s">
        <v>42</v>
      </c>
      <c r="H361" s="542"/>
    </row>
    <row r="362" spans="2:9" ht="69.45" customHeight="1">
      <c r="B362" s="537"/>
      <c r="C362" s="538" t="s">
        <v>304</v>
      </c>
      <c r="D362" s="538"/>
      <c r="E362" s="547">
        <v>0.14760000000000001</v>
      </c>
      <c r="F362" s="548">
        <v>9.8471758173131238E-2</v>
      </c>
      <c r="G362" s="541" t="s">
        <v>42</v>
      </c>
      <c r="H362" s="542"/>
    </row>
    <row r="363" spans="2:9" ht="91.95" customHeight="1">
      <c r="B363" s="537"/>
      <c r="C363" s="549" t="s">
        <v>305</v>
      </c>
      <c r="D363" s="549"/>
      <c r="E363" s="550">
        <v>12</v>
      </c>
      <c r="F363" s="551">
        <v>39.930557440436992</v>
      </c>
      <c r="G363" s="541" t="s">
        <v>42</v>
      </c>
      <c r="H363" s="552"/>
    </row>
    <row r="364" spans="2:9" ht="36.75" customHeight="1" thickBot="1">
      <c r="B364" s="553"/>
      <c r="C364" s="512"/>
      <c r="D364" s="512"/>
      <c r="E364" s="554"/>
      <c r="F364" s="555"/>
      <c r="G364" s="556"/>
    </row>
    <row r="365" spans="2:9" ht="20.7" customHeight="1" thickBot="1">
      <c r="B365" s="457" t="s">
        <v>306</v>
      </c>
      <c r="C365" s="458"/>
      <c r="D365" s="458"/>
      <c r="E365" s="458"/>
      <c r="F365" s="458"/>
      <c r="G365" s="459"/>
    </row>
    <row r="366" spans="2:9" ht="20.7" customHeight="1" thickBot="1">
      <c r="B366" s="18"/>
      <c r="D366" s="557"/>
      <c r="E366" s="558"/>
      <c r="F366" s="559"/>
      <c r="G366" s="25"/>
    </row>
    <row r="367" spans="2:9" ht="45.75" customHeight="1" thickBot="1">
      <c r="B367" s="560" t="s">
        <v>307</v>
      </c>
      <c r="C367" s="561" t="s">
        <v>308</v>
      </c>
      <c r="D367" s="561" t="s">
        <v>309</v>
      </c>
      <c r="E367" s="561" t="s">
        <v>310</v>
      </c>
      <c r="F367" s="561" t="s">
        <v>309</v>
      </c>
      <c r="G367" s="562"/>
    </row>
    <row r="368" spans="2:9" ht="20.7" customHeight="1">
      <c r="B368" s="18" t="s">
        <v>311</v>
      </c>
      <c r="C368" s="563">
        <v>1106</v>
      </c>
      <c r="D368" s="564">
        <f>C368/$C$379</f>
        <v>0.27021744441729784</v>
      </c>
      <c r="E368" s="565">
        <v>278024426.92999989</v>
      </c>
      <c r="F368" s="564">
        <f t="shared" ref="F368:F378" si="1">E368/$E$379</f>
        <v>9.6862438392170874E-2</v>
      </c>
      <c r="G368" s="25"/>
      <c r="H368" s="566">
        <v>-1</v>
      </c>
      <c r="I368" s="566">
        <v>0.4</v>
      </c>
    </row>
    <row r="369" spans="2:9" ht="20.7" customHeight="1">
      <c r="B369" s="18" t="s">
        <v>312</v>
      </c>
      <c r="C369" s="563">
        <v>330</v>
      </c>
      <c r="D369" s="564">
        <f t="shared" ref="D369:D378" si="2">C369/$C$379</f>
        <v>8.0625458099193748E-2</v>
      </c>
      <c r="E369" s="565">
        <v>223333329.24999994</v>
      </c>
      <c r="F369" s="564">
        <f t="shared" si="1"/>
        <v>7.7808310169966186E-2</v>
      </c>
      <c r="G369" s="25"/>
      <c r="H369" s="4">
        <v>0.4</v>
      </c>
      <c r="I369" s="566">
        <v>0.5</v>
      </c>
    </row>
    <row r="370" spans="2:9" ht="20.7" customHeight="1">
      <c r="B370" s="18" t="s">
        <v>313</v>
      </c>
      <c r="C370" s="563">
        <v>454</v>
      </c>
      <c r="D370" s="564">
        <f t="shared" si="2"/>
        <v>0.11092108477889079</v>
      </c>
      <c r="E370" s="565">
        <v>386559697.58999997</v>
      </c>
      <c r="F370" s="564">
        <f t="shared" si="1"/>
        <v>0.13467563014574574</v>
      </c>
      <c r="G370" s="25"/>
      <c r="H370" s="4">
        <v>0.5</v>
      </c>
      <c r="I370" s="566">
        <v>0.6</v>
      </c>
    </row>
    <row r="371" spans="2:9" ht="20.7" customHeight="1">
      <c r="B371" s="18" t="s">
        <v>314</v>
      </c>
      <c r="C371" s="563">
        <v>584</v>
      </c>
      <c r="D371" s="564">
        <f t="shared" si="2"/>
        <v>0.14268262887857316</v>
      </c>
      <c r="E371" s="565">
        <v>498989011.28000027</v>
      </c>
      <c r="F371" s="564">
        <f t="shared" si="1"/>
        <v>0.17384548867588703</v>
      </c>
      <c r="G371" s="25"/>
      <c r="H371" s="4">
        <v>0.6</v>
      </c>
      <c r="I371" s="566">
        <v>0.7</v>
      </c>
    </row>
    <row r="372" spans="2:9" ht="20.7" customHeight="1">
      <c r="B372" s="18" t="s">
        <v>315</v>
      </c>
      <c r="C372" s="563">
        <v>321</v>
      </c>
      <c r="D372" s="564">
        <f t="shared" si="2"/>
        <v>7.8426581969215731E-2</v>
      </c>
      <c r="E372" s="565">
        <v>300519565.98999989</v>
      </c>
      <c r="F372" s="564">
        <f t="shared" si="1"/>
        <v>0.10469964192634512</v>
      </c>
      <c r="G372" s="25"/>
      <c r="H372" s="4">
        <v>0.7</v>
      </c>
      <c r="I372" s="566">
        <v>0.75</v>
      </c>
    </row>
    <row r="373" spans="2:9" ht="20.7" customHeight="1">
      <c r="B373" s="18" t="s">
        <v>316</v>
      </c>
      <c r="C373" s="563">
        <v>413</v>
      </c>
      <c r="D373" s="564">
        <f t="shared" si="2"/>
        <v>0.10090398240899096</v>
      </c>
      <c r="E373" s="565">
        <v>412903674.42999989</v>
      </c>
      <c r="F373" s="564">
        <f t="shared" si="1"/>
        <v>0.14385375115419849</v>
      </c>
      <c r="G373" s="25"/>
      <c r="H373" s="4">
        <v>0.75</v>
      </c>
      <c r="I373" s="566">
        <v>0.8</v>
      </c>
    </row>
    <row r="374" spans="2:9" ht="20.7" customHeight="1">
      <c r="B374" s="18" t="s">
        <v>317</v>
      </c>
      <c r="C374" s="563">
        <v>261</v>
      </c>
      <c r="D374" s="564">
        <f t="shared" si="2"/>
        <v>6.3767407769362322E-2</v>
      </c>
      <c r="E374" s="565">
        <v>224951022.1999999</v>
      </c>
      <c r="F374" s="564">
        <f t="shared" si="1"/>
        <v>7.8371906992867904E-2</v>
      </c>
      <c r="G374" s="25"/>
      <c r="H374" s="4">
        <v>0.8</v>
      </c>
      <c r="I374" s="566">
        <v>0.85</v>
      </c>
    </row>
    <row r="375" spans="2:9" ht="20.7" customHeight="1">
      <c r="B375" s="18" t="s">
        <v>318</v>
      </c>
      <c r="C375" s="563">
        <v>162</v>
      </c>
      <c r="D375" s="564">
        <f t="shared" si="2"/>
        <v>3.9579770339604199E-2</v>
      </c>
      <c r="E375" s="565">
        <v>131505950.54999998</v>
      </c>
      <c r="F375" s="564">
        <f t="shared" si="1"/>
        <v>4.581607153734147E-2</v>
      </c>
      <c r="G375" s="25"/>
      <c r="H375" s="4">
        <v>0.85</v>
      </c>
      <c r="I375" s="566">
        <v>0.9</v>
      </c>
    </row>
    <row r="376" spans="2:9" ht="20.7" customHeight="1">
      <c r="B376" s="18" t="s">
        <v>319</v>
      </c>
      <c r="C376" s="563">
        <v>213</v>
      </c>
      <c r="D376" s="564">
        <f t="shared" si="2"/>
        <v>5.2040068409479598E-2</v>
      </c>
      <c r="E376" s="565">
        <v>186249708.9799999</v>
      </c>
      <c r="F376" s="564">
        <f t="shared" si="1"/>
        <v>6.4888546523925394E-2</v>
      </c>
      <c r="G376" s="25"/>
      <c r="H376" s="4">
        <v>0.9</v>
      </c>
      <c r="I376" s="566">
        <v>0.95</v>
      </c>
    </row>
    <row r="377" spans="2:9" ht="20.7" customHeight="1">
      <c r="B377" s="18" t="s">
        <v>320</v>
      </c>
      <c r="C377" s="563">
        <v>139</v>
      </c>
      <c r="D377" s="564">
        <f t="shared" si="2"/>
        <v>3.3960420229660393E-2</v>
      </c>
      <c r="E377" s="565">
        <v>118901424.96000007</v>
      </c>
      <c r="F377" s="564">
        <f t="shared" si="1"/>
        <v>4.1424712486968163E-2</v>
      </c>
      <c r="G377" s="25"/>
      <c r="H377" s="4">
        <v>0.95</v>
      </c>
      <c r="I377" s="566">
        <v>0.98</v>
      </c>
    </row>
    <row r="378" spans="2:9" ht="20.7" customHeight="1" thickBot="1">
      <c r="B378" s="18" t="s">
        <v>321</v>
      </c>
      <c r="C378" s="563">
        <v>110</v>
      </c>
      <c r="D378" s="564">
        <f t="shared" si="2"/>
        <v>2.6875152699731248E-2</v>
      </c>
      <c r="E378" s="565">
        <v>108363943.03999999</v>
      </c>
      <c r="F378" s="564">
        <f t="shared" si="1"/>
        <v>3.7753501994583598E-2</v>
      </c>
      <c r="G378" s="25"/>
      <c r="H378" s="4">
        <v>0.98</v>
      </c>
      <c r="I378" s="4">
        <v>10000</v>
      </c>
    </row>
    <row r="379" spans="2:9" ht="20.7" customHeight="1" thickBot="1">
      <c r="B379" s="567" t="s">
        <v>116</v>
      </c>
      <c r="C379" s="568">
        <f>SUM(C368:C378)</f>
        <v>4093</v>
      </c>
      <c r="D379" s="569">
        <f>SUM(D368:D378)</f>
        <v>1</v>
      </c>
      <c r="E379" s="570">
        <f>SUM(E368:E378)</f>
        <v>2870301755.1999998</v>
      </c>
      <c r="F379" s="571">
        <f>SUM(F368:F378)</f>
        <v>1</v>
      </c>
      <c r="G379" s="25"/>
    </row>
    <row r="380" spans="2:9" ht="20.7" customHeight="1" thickBot="1">
      <c r="B380" s="18"/>
      <c r="D380" s="557"/>
      <c r="E380" s="558"/>
      <c r="F380" s="559"/>
      <c r="G380" s="25"/>
    </row>
    <row r="381" spans="2:9" ht="43.65" customHeight="1" thickBot="1">
      <c r="B381" s="572" t="s">
        <v>322</v>
      </c>
      <c r="C381" s="572" t="s">
        <v>308</v>
      </c>
      <c r="D381" s="572" t="s">
        <v>309</v>
      </c>
      <c r="E381" s="572" t="s">
        <v>310</v>
      </c>
      <c r="F381" s="572" t="s">
        <v>309</v>
      </c>
      <c r="G381" s="25"/>
    </row>
    <row r="382" spans="2:9" ht="20.7" customHeight="1">
      <c r="B382" s="563" t="s">
        <v>323</v>
      </c>
      <c r="C382" s="573">
        <f>C385-C383-C384</f>
        <v>3673</v>
      </c>
      <c r="D382" s="574">
        <f>C382/C385</f>
        <v>0.89738578060102614</v>
      </c>
      <c r="E382" s="573">
        <f>E385-E383-E384</f>
        <v>2496549800.6700001</v>
      </c>
      <c r="F382" s="574">
        <f>E382/E385</f>
        <v>0.86978652894146413</v>
      </c>
      <c r="G382" s="25"/>
    </row>
    <row r="383" spans="2:9" ht="20.7" customHeight="1">
      <c r="B383" s="563" t="s">
        <v>324</v>
      </c>
      <c r="C383" s="563">
        <v>402</v>
      </c>
      <c r="D383" s="574">
        <f>C383/C385</f>
        <v>9.8216467139017841E-2</v>
      </c>
      <c r="E383" s="575">
        <v>364675651.81000006</v>
      </c>
      <c r="F383" s="574">
        <f>E383/E385</f>
        <v>0.12705132871459707</v>
      </c>
      <c r="G383" s="25"/>
    </row>
    <row r="384" spans="2:9" ht="20.7" customHeight="1" thickBot="1">
      <c r="B384" s="576" t="s">
        <v>325</v>
      </c>
      <c r="C384" s="576">
        <v>18</v>
      </c>
      <c r="D384" s="574">
        <f>C384/C385</f>
        <v>4.3977522599560224E-3</v>
      </c>
      <c r="E384" s="575">
        <v>9076302.7199999988</v>
      </c>
      <c r="F384" s="574">
        <f>E384/E385</f>
        <v>3.1621423439388767E-3</v>
      </c>
      <c r="G384" s="25"/>
    </row>
    <row r="385" spans="2:9" ht="20.7" customHeight="1" thickBot="1">
      <c r="B385" s="567" t="s">
        <v>116</v>
      </c>
      <c r="C385" s="568">
        <f>C379</f>
        <v>4093</v>
      </c>
      <c r="D385" s="569">
        <f>SUM(D382:D384)</f>
        <v>1</v>
      </c>
      <c r="E385" s="570">
        <f>E379</f>
        <v>2870301755.1999998</v>
      </c>
      <c r="F385" s="571">
        <f>SUM(F382:F384)</f>
        <v>1.0000000000000002</v>
      </c>
      <c r="G385" s="25"/>
    </row>
    <row r="386" spans="2:9" ht="20.7" customHeight="1" thickBot="1">
      <c r="B386" s="18"/>
      <c r="D386" s="557"/>
      <c r="E386" s="558"/>
      <c r="F386" s="559"/>
      <c r="G386" s="25"/>
    </row>
    <row r="387" spans="2:9" ht="48.75" customHeight="1" thickBot="1">
      <c r="B387" s="572" t="s">
        <v>326</v>
      </c>
      <c r="C387" s="572" t="s">
        <v>308</v>
      </c>
      <c r="D387" s="572" t="s">
        <v>309</v>
      </c>
      <c r="E387" s="572" t="s">
        <v>310</v>
      </c>
      <c r="F387" s="572" t="s">
        <v>309</v>
      </c>
      <c r="G387" s="25"/>
    </row>
    <row r="388" spans="2:9" ht="20.7" customHeight="1">
      <c r="B388" s="563" t="s">
        <v>327</v>
      </c>
      <c r="C388" s="577">
        <v>3660</v>
      </c>
      <c r="D388" s="564">
        <f>C388/C390</f>
        <v>0.89420962619105793</v>
      </c>
      <c r="E388" s="565">
        <v>2580959075.5599971</v>
      </c>
      <c r="F388" s="564">
        <f>E388/E390</f>
        <v>0.89919433414420169</v>
      </c>
      <c r="G388" s="25"/>
    </row>
    <row r="389" spans="2:9" ht="20.7" customHeight="1" thickBot="1">
      <c r="B389" s="563" t="s">
        <v>328</v>
      </c>
      <c r="C389" s="577">
        <f>C390-C388</f>
        <v>433</v>
      </c>
      <c r="D389" s="564">
        <f>C389/C390</f>
        <v>0.1057903738089421</v>
      </c>
      <c r="E389" s="565">
        <f>E390-E388</f>
        <v>289342679.64000273</v>
      </c>
      <c r="F389" s="564">
        <f>E389/E390</f>
        <v>0.10080566585579837</v>
      </c>
      <c r="G389" s="25"/>
    </row>
    <row r="390" spans="2:9" ht="20.7" customHeight="1" thickBot="1">
      <c r="B390" s="578" t="s">
        <v>116</v>
      </c>
      <c r="C390" s="568">
        <f>C385</f>
        <v>4093</v>
      </c>
      <c r="D390" s="569">
        <f>SUM(D388:D389)</f>
        <v>1</v>
      </c>
      <c r="E390" s="570">
        <f>E385</f>
        <v>2870301755.1999998</v>
      </c>
      <c r="F390" s="571">
        <f>SUM(F388:F389)</f>
        <v>1</v>
      </c>
      <c r="G390" s="25"/>
    </row>
    <row r="391" spans="2:9" ht="20.7" customHeight="1" thickBot="1">
      <c r="B391" s="18"/>
      <c r="D391" s="557"/>
      <c r="E391" s="558"/>
      <c r="F391" s="559"/>
      <c r="G391" s="25"/>
    </row>
    <row r="392" spans="2:9" ht="47.4" customHeight="1" thickBot="1">
      <c r="B392" s="572" t="s">
        <v>329</v>
      </c>
      <c r="C392" s="572" t="s">
        <v>308</v>
      </c>
      <c r="D392" s="572" t="s">
        <v>309</v>
      </c>
      <c r="E392" s="572" t="s">
        <v>310</v>
      </c>
      <c r="F392" s="572" t="s">
        <v>309</v>
      </c>
      <c r="G392" s="25"/>
    </row>
    <row r="393" spans="2:9" ht="20.7" customHeight="1">
      <c r="B393" s="18" t="s">
        <v>330</v>
      </c>
      <c r="C393" s="579">
        <v>957</v>
      </c>
      <c r="D393" s="564">
        <f>C393/$C$402</f>
        <v>0.23381382848766186</v>
      </c>
      <c r="E393" s="580">
        <v>903804189.63999999</v>
      </c>
      <c r="F393" s="564">
        <f>E393/$E$402</f>
        <v>0.31488124480383201</v>
      </c>
      <c r="G393" s="25"/>
      <c r="H393" s="4">
        <v>-1</v>
      </c>
      <c r="I393" s="4">
        <v>6</v>
      </c>
    </row>
    <row r="394" spans="2:9" ht="20.7" customHeight="1">
      <c r="B394" s="18" t="s">
        <v>331</v>
      </c>
      <c r="C394" s="579">
        <v>358</v>
      </c>
      <c r="D394" s="564">
        <f t="shared" ref="D394:D401" si="3">C394/$C$402</f>
        <v>8.746640605912534E-2</v>
      </c>
      <c r="E394" s="580">
        <v>340773327.67000002</v>
      </c>
      <c r="F394" s="564">
        <f t="shared" ref="F394:F401" si="4">E394/$E$402</f>
        <v>0.11872386833636424</v>
      </c>
      <c r="G394" s="25"/>
      <c r="H394" s="4">
        <v>6</v>
      </c>
      <c r="I394" s="4">
        <v>12</v>
      </c>
    </row>
    <row r="395" spans="2:9" ht="20.7" customHeight="1">
      <c r="B395" s="18" t="s">
        <v>332</v>
      </c>
      <c r="C395" s="579">
        <v>460</v>
      </c>
      <c r="D395" s="564">
        <f t="shared" si="3"/>
        <v>0.11238700219887612</v>
      </c>
      <c r="E395" s="580">
        <v>464062652.63999993</v>
      </c>
      <c r="F395" s="564">
        <f t="shared" si="4"/>
        <v>0.16167730511235548</v>
      </c>
      <c r="G395" s="25"/>
      <c r="H395" s="4">
        <v>12</v>
      </c>
      <c r="I395" s="4">
        <v>24</v>
      </c>
    </row>
    <row r="396" spans="2:9" ht="20.7" customHeight="1">
      <c r="B396" s="18" t="s">
        <v>333</v>
      </c>
      <c r="C396" s="579">
        <v>263</v>
      </c>
      <c r="D396" s="564">
        <f t="shared" si="3"/>
        <v>6.4256046909357434E-2</v>
      </c>
      <c r="E396" s="580">
        <v>238279353.99000001</v>
      </c>
      <c r="F396" s="564">
        <f t="shared" si="4"/>
        <v>8.3015436811937876E-2</v>
      </c>
      <c r="G396" s="25"/>
      <c r="H396" s="4">
        <v>24</v>
      </c>
      <c r="I396" s="4">
        <v>36</v>
      </c>
    </row>
    <row r="397" spans="2:9" ht="20.7" customHeight="1">
      <c r="B397" s="18" t="s">
        <v>334</v>
      </c>
      <c r="C397" s="579">
        <v>203</v>
      </c>
      <c r="D397" s="564">
        <f t="shared" si="3"/>
        <v>4.9596872709504032E-2</v>
      </c>
      <c r="E397" s="580">
        <v>150274557.90999991</v>
      </c>
      <c r="F397" s="564">
        <f t="shared" si="4"/>
        <v>5.2354968475963916E-2</v>
      </c>
      <c r="G397" s="25"/>
      <c r="H397" s="4">
        <v>36</v>
      </c>
      <c r="I397" s="4">
        <v>48</v>
      </c>
    </row>
    <row r="398" spans="2:9" ht="20.7" customHeight="1">
      <c r="B398" s="18" t="s">
        <v>335</v>
      </c>
      <c r="C398" s="579">
        <v>97</v>
      </c>
      <c r="D398" s="564">
        <f t="shared" si="3"/>
        <v>2.3698998289763011E-2</v>
      </c>
      <c r="E398" s="580">
        <v>61617741.330000021</v>
      </c>
      <c r="F398" s="564">
        <f t="shared" si="4"/>
        <v>2.1467339180756814E-2</v>
      </c>
      <c r="G398" s="25"/>
      <c r="H398" s="4">
        <v>48</v>
      </c>
      <c r="I398" s="4">
        <v>60</v>
      </c>
    </row>
    <row r="399" spans="2:9" ht="20.7" customHeight="1">
      <c r="B399" s="18" t="s">
        <v>336</v>
      </c>
      <c r="C399" s="579">
        <v>119</v>
      </c>
      <c r="D399" s="564">
        <f t="shared" si="3"/>
        <v>2.9074028829709261E-2</v>
      </c>
      <c r="E399" s="580">
        <v>76533661.289999947</v>
      </c>
      <c r="F399" s="564">
        <f t="shared" si="4"/>
        <v>2.6663977455104591E-2</v>
      </c>
      <c r="G399" s="25"/>
      <c r="H399" s="4">
        <v>60</v>
      </c>
      <c r="I399" s="4">
        <v>72</v>
      </c>
    </row>
    <row r="400" spans="2:9" ht="20.7" customHeight="1">
      <c r="B400" s="18" t="s">
        <v>337</v>
      </c>
      <c r="C400" s="579">
        <v>224</v>
      </c>
      <c r="D400" s="564">
        <f t="shared" si="3"/>
        <v>5.4727583679452727E-2</v>
      </c>
      <c r="E400" s="580">
        <v>129398826.63000003</v>
      </c>
      <c r="F400" s="564">
        <f t="shared" si="4"/>
        <v>4.5081959203618162E-2</v>
      </c>
      <c r="G400" s="25"/>
      <c r="H400" s="4">
        <v>72</v>
      </c>
      <c r="I400" s="4">
        <v>84</v>
      </c>
    </row>
    <row r="401" spans="1:9" ht="20.7" customHeight="1" thickBot="1">
      <c r="B401" s="18" t="s">
        <v>338</v>
      </c>
      <c r="C401" s="579">
        <v>1412</v>
      </c>
      <c r="D401" s="564">
        <f t="shared" si="3"/>
        <v>0.34497923283655019</v>
      </c>
      <c r="E401" s="580">
        <v>505557444.1000002</v>
      </c>
      <c r="F401" s="564">
        <f t="shared" si="4"/>
        <v>0.17613390062006681</v>
      </c>
      <c r="G401" s="25"/>
      <c r="H401" s="4">
        <v>84</v>
      </c>
      <c r="I401" s="4">
        <v>1000</v>
      </c>
    </row>
    <row r="402" spans="1:9" ht="20.7" customHeight="1" thickBot="1">
      <c r="B402" s="567" t="s">
        <v>116</v>
      </c>
      <c r="C402" s="568">
        <f>SUM(C393:C401)</f>
        <v>4093</v>
      </c>
      <c r="D402" s="569">
        <f>SUM(D393:D401)</f>
        <v>0.99999999999999989</v>
      </c>
      <c r="E402" s="570">
        <f>SUM(E393:E401)</f>
        <v>2870301755.2000003</v>
      </c>
      <c r="F402" s="571">
        <f>SUM(F393:F401)</f>
        <v>0.99999999999999989</v>
      </c>
      <c r="G402" s="25"/>
    </row>
    <row r="403" spans="1:9" ht="20.7" customHeight="1" thickBot="1">
      <c r="B403" s="22"/>
      <c r="C403" s="23"/>
      <c r="D403" s="512"/>
      <c r="E403" s="515"/>
      <c r="F403" s="581"/>
      <c r="G403" s="25"/>
    </row>
    <row r="404" spans="1:9" ht="41.25" customHeight="1" thickBot="1">
      <c r="A404" s="582"/>
      <c r="B404" s="572" t="s">
        <v>339</v>
      </c>
      <c r="C404" s="572" t="s">
        <v>340</v>
      </c>
      <c r="D404" s="583" t="s">
        <v>341</v>
      </c>
      <c r="E404" s="572" t="s">
        <v>342</v>
      </c>
      <c r="F404" s="572" t="s">
        <v>343</v>
      </c>
      <c r="G404" s="584"/>
    </row>
    <row r="405" spans="1:9" ht="22.5" customHeight="1">
      <c r="B405" s="585" t="s">
        <v>344</v>
      </c>
      <c r="C405" s="586">
        <v>273</v>
      </c>
      <c r="D405" s="564">
        <f>C405/$C$414</f>
        <v>6.6699242609333007E-2</v>
      </c>
      <c r="E405" s="587">
        <v>145007807.70999998</v>
      </c>
      <c r="F405" s="564">
        <f>E405/$E$414</f>
        <v>5.0520056801448034E-2</v>
      </c>
      <c r="G405" s="584"/>
      <c r="H405" s="588"/>
    </row>
    <row r="406" spans="1:9" ht="22.5" customHeight="1">
      <c r="B406" s="585" t="s">
        <v>345</v>
      </c>
      <c r="C406" s="586">
        <v>179</v>
      </c>
      <c r="D406" s="564">
        <f t="shared" ref="D406:D413" si="5">C406/$C$414</f>
        <v>4.373320302956267E-2</v>
      </c>
      <c r="E406" s="587">
        <v>89126821.399999976</v>
      </c>
      <c r="F406" s="564">
        <f t="shared" ref="F406:F413" si="6">E406/$E$414</f>
        <v>3.1051376824242548E-2</v>
      </c>
      <c r="G406" s="584"/>
      <c r="H406" s="588"/>
    </row>
    <row r="407" spans="1:9" ht="22.5" customHeight="1">
      <c r="B407" s="585" t="s">
        <v>346</v>
      </c>
      <c r="C407" s="586">
        <v>1685</v>
      </c>
      <c r="D407" s="564">
        <f t="shared" si="5"/>
        <v>0.41167847544588321</v>
      </c>
      <c r="E407" s="587">
        <v>1195084088.7800009</v>
      </c>
      <c r="F407" s="564">
        <f t="shared" si="6"/>
        <v>0.41636182907073083</v>
      </c>
      <c r="G407" s="584"/>
      <c r="H407" s="588"/>
    </row>
    <row r="408" spans="1:9" ht="22.5" customHeight="1">
      <c r="B408" s="585" t="s">
        <v>347</v>
      </c>
      <c r="C408" s="586">
        <v>667</v>
      </c>
      <c r="D408" s="564">
        <f t="shared" si="5"/>
        <v>0.1629611531883704</v>
      </c>
      <c r="E408" s="587">
        <v>459804882.17999989</v>
      </c>
      <c r="F408" s="564">
        <f t="shared" si="6"/>
        <v>0.16019391736321506</v>
      </c>
      <c r="G408" s="584"/>
      <c r="H408" s="588"/>
    </row>
    <row r="409" spans="1:9" ht="22.5" customHeight="1">
      <c r="B409" s="585" t="s">
        <v>348</v>
      </c>
      <c r="C409" s="586">
        <v>50</v>
      </c>
      <c r="D409" s="564">
        <f t="shared" si="5"/>
        <v>1.2215978499877839E-2</v>
      </c>
      <c r="E409" s="587">
        <v>36505305.530000001</v>
      </c>
      <c r="F409" s="564">
        <f t="shared" si="6"/>
        <v>1.271828143639077E-2</v>
      </c>
      <c r="G409" s="584"/>
      <c r="H409" s="588"/>
    </row>
    <row r="410" spans="1:9" ht="22.5" customHeight="1">
      <c r="B410" s="585" t="s">
        <v>349</v>
      </c>
      <c r="C410" s="586">
        <v>186</v>
      </c>
      <c r="D410" s="564">
        <f t="shared" si="5"/>
        <v>4.5443440019545568E-2</v>
      </c>
      <c r="E410" s="587">
        <v>123688522.29999995</v>
      </c>
      <c r="F410" s="564">
        <f t="shared" si="6"/>
        <v>4.309251529945201E-2</v>
      </c>
      <c r="G410" s="584"/>
      <c r="H410" s="588"/>
    </row>
    <row r="411" spans="1:9" ht="22.5" customHeight="1">
      <c r="B411" s="585" t="s">
        <v>350</v>
      </c>
      <c r="C411" s="586">
        <v>113</v>
      </c>
      <c r="D411" s="564">
        <f t="shared" si="5"/>
        <v>2.7608111409723919E-2</v>
      </c>
      <c r="E411" s="587">
        <v>70628069.11999999</v>
      </c>
      <c r="F411" s="564">
        <f t="shared" si="6"/>
        <v>2.4606496160916258E-2</v>
      </c>
      <c r="G411" s="584"/>
      <c r="H411" s="588"/>
    </row>
    <row r="412" spans="1:9" ht="22.5" customHeight="1">
      <c r="B412" s="585" t="s">
        <v>351</v>
      </c>
      <c r="C412" s="586">
        <v>31</v>
      </c>
      <c r="D412" s="564">
        <f t="shared" si="5"/>
        <v>7.5739066699242611E-3</v>
      </c>
      <c r="E412" s="587">
        <v>20832506.990000006</v>
      </c>
      <c r="F412" s="564">
        <f t="shared" si="6"/>
        <v>7.2579501274591309E-3</v>
      </c>
      <c r="G412" s="584"/>
      <c r="H412" s="588"/>
    </row>
    <row r="413" spans="1:9" ht="22.5" customHeight="1" thickBot="1">
      <c r="B413" s="585" t="s">
        <v>352</v>
      </c>
      <c r="C413" s="586">
        <v>909</v>
      </c>
      <c r="D413" s="564">
        <f t="shared" si="5"/>
        <v>0.22208648912777915</v>
      </c>
      <c r="E413" s="587">
        <v>729623751.18999958</v>
      </c>
      <c r="F413" s="564">
        <f t="shared" si="6"/>
        <v>0.25419757691614558</v>
      </c>
      <c r="G413" s="584"/>
      <c r="H413" s="588"/>
    </row>
    <row r="414" spans="1:9" ht="22.5" customHeight="1" thickBot="1">
      <c r="A414" s="582"/>
      <c r="B414" s="578" t="s">
        <v>116</v>
      </c>
      <c r="C414" s="568">
        <f>SUM(C405:C413)</f>
        <v>4093</v>
      </c>
      <c r="D414" s="569">
        <f>SUM(D405:D413)</f>
        <v>1.0000000000000002</v>
      </c>
      <c r="E414" s="570">
        <f>SUM(E405:E413)</f>
        <v>2870301755.1999998</v>
      </c>
      <c r="F414" s="571">
        <f>SUM(F405:F413)</f>
        <v>1.0000000000000002</v>
      </c>
      <c r="G414" s="589"/>
      <c r="H414" s="588"/>
    </row>
    <row r="415" spans="1:9" ht="20.7" customHeight="1" thickBot="1">
      <c r="B415" s="18"/>
      <c r="C415" s="184"/>
      <c r="G415" s="25"/>
    </row>
    <row r="416" spans="1:9" ht="40.35" customHeight="1" thickBot="1">
      <c r="B416" s="561" t="s">
        <v>353</v>
      </c>
      <c r="C416" s="572" t="s">
        <v>340</v>
      </c>
      <c r="D416" s="583" t="s">
        <v>341</v>
      </c>
      <c r="E416" s="572" t="s">
        <v>342</v>
      </c>
      <c r="F416" s="590" t="s">
        <v>343</v>
      </c>
      <c r="G416" s="25"/>
    </row>
    <row r="417" spans="2:9" ht="20.7" customHeight="1">
      <c r="B417" s="18" t="s">
        <v>354</v>
      </c>
      <c r="C417" s="591">
        <v>2</v>
      </c>
      <c r="D417" s="592">
        <f t="shared" ref="D417:D422" si="7">C417/$C$423</f>
        <v>4.8863913999511361E-4</v>
      </c>
      <c r="E417" s="593">
        <v>175525.68000000002</v>
      </c>
      <c r="F417" s="594">
        <f t="shared" ref="F417:F422" si="8">E417/$E$423</f>
        <v>6.1152343889281946E-5</v>
      </c>
      <c r="G417" s="25"/>
      <c r="H417" s="4">
        <v>0</v>
      </c>
      <c r="I417" s="748">
        <v>1.4E-2</v>
      </c>
    </row>
    <row r="418" spans="2:9" ht="20.7" customHeight="1">
      <c r="B418" s="18" t="s">
        <v>355</v>
      </c>
      <c r="C418" s="591">
        <v>992</v>
      </c>
      <c r="D418" s="592">
        <f t="shared" si="7"/>
        <v>0.24236501343757635</v>
      </c>
      <c r="E418" s="593">
        <v>508878385.25000012</v>
      </c>
      <c r="F418" s="594">
        <f t="shared" si="8"/>
        <v>0.17729090132355851</v>
      </c>
      <c r="G418" s="25"/>
      <c r="H418" s="748">
        <v>1.4E-2</v>
      </c>
      <c r="I418" s="748">
        <v>2.5000000000000001E-2</v>
      </c>
    </row>
    <row r="419" spans="2:9" ht="20.7" customHeight="1">
      <c r="B419" s="18" t="s">
        <v>356</v>
      </c>
      <c r="C419" s="591">
        <v>967</v>
      </c>
      <c r="D419" s="592">
        <f t="shared" si="7"/>
        <v>0.23625702418763744</v>
      </c>
      <c r="E419" s="593">
        <v>734480579.07000005</v>
      </c>
      <c r="F419" s="594">
        <f t="shared" si="8"/>
        <v>0.25588967352975123</v>
      </c>
      <c r="G419" s="25"/>
      <c r="H419" s="748">
        <v>2.5000000000000001E-2</v>
      </c>
      <c r="I419" s="748">
        <v>0.03</v>
      </c>
    </row>
    <row r="420" spans="2:9" ht="20.7" customHeight="1">
      <c r="B420" s="18" t="s">
        <v>357</v>
      </c>
      <c r="C420" s="591">
        <v>862</v>
      </c>
      <c r="D420" s="592">
        <f t="shared" si="7"/>
        <v>0.21060346933789398</v>
      </c>
      <c r="E420" s="593">
        <v>632835784.23000097</v>
      </c>
      <c r="F420" s="594">
        <f t="shared" si="8"/>
        <v>0.22047709202822313</v>
      </c>
      <c r="G420" s="25"/>
      <c r="H420" s="748">
        <v>0.03</v>
      </c>
      <c r="I420" s="748">
        <v>3.5000000000000003E-2</v>
      </c>
    </row>
    <row r="421" spans="2:9" ht="20.7" customHeight="1">
      <c r="B421" s="18" t="s">
        <v>358</v>
      </c>
      <c r="C421" s="591">
        <v>590</v>
      </c>
      <c r="D421" s="592">
        <f t="shared" si="7"/>
        <v>0.14414854629855853</v>
      </c>
      <c r="E421" s="593">
        <v>471796252.98999971</v>
      </c>
      <c r="F421" s="594">
        <f t="shared" si="8"/>
        <v>0.16437165609339399</v>
      </c>
      <c r="G421" s="25"/>
      <c r="H421" s="748">
        <v>3.5000000000000003E-2</v>
      </c>
      <c r="I421" s="748">
        <v>0.04</v>
      </c>
    </row>
    <row r="422" spans="2:9" ht="20.7" customHeight="1" thickBot="1">
      <c r="B422" s="18" t="s">
        <v>359</v>
      </c>
      <c r="C422" s="591">
        <v>680</v>
      </c>
      <c r="D422" s="592">
        <f t="shared" si="7"/>
        <v>0.16613730759833864</v>
      </c>
      <c r="E422" s="593">
        <v>522135227.98000002</v>
      </c>
      <c r="F422" s="594">
        <f t="shared" si="8"/>
        <v>0.1819095246811839</v>
      </c>
      <c r="G422" s="25"/>
      <c r="H422" s="748">
        <v>0.04</v>
      </c>
      <c r="I422" s="748">
        <v>0.1</v>
      </c>
    </row>
    <row r="423" spans="2:9" ht="20.7" customHeight="1" thickBot="1">
      <c r="B423" s="567" t="s">
        <v>116</v>
      </c>
      <c r="C423" s="568">
        <f>SUM(C417:C422)</f>
        <v>4093</v>
      </c>
      <c r="D423" s="595">
        <f>SUM(D417:D422)</f>
        <v>1</v>
      </c>
      <c r="E423" s="568">
        <f>SUM(E417:E422)</f>
        <v>2870301755.2000008</v>
      </c>
      <c r="F423" s="596">
        <f>SUM(F417:F422)</f>
        <v>1</v>
      </c>
      <c r="G423" s="25"/>
    </row>
    <row r="424" spans="2:9" ht="20.7" customHeight="1" thickBot="1">
      <c r="B424" s="18"/>
      <c r="C424" s="184"/>
      <c r="G424" s="25"/>
    </row>
    <row r="425" spans="2:9" ht="17.399999999999999" thickBot="1">
      <c r="B425" s="457" t="s">
        <v>360</v>
      </c>
      <c r="C425" s="458"/>
      <c r="D425" s="458"/>
      <c r="E425" s="458"/>
      <c r="F425" s="458"/>
      <c r="G425" s="459"/>
    </row>
    <row r="426" spans="2:9" ht="20.7" customHeight="1">
      <c r="B426" s="597"/>
      <c r="C426" s="598"/>
      <c r="D426" s="599"/>
      <c r="E426" s="163"/>
      <c r="F426" s="1"/>
      <c r="G426" s="600"/>
      <c r="H426" s="601"/>
    </row>
    <row r="427" spans="2:9" ht="20.7" customHeight="1">
      <c r="B427" s="602" t="s">
        <v>361</v>
      </c>
      <c r="C427" s="603"/>
      <c r="D427" s="604"/>
      <c r="E427" s="605"/>
      <c r="F427" s="605"/>
      <c r="G427" s="606">
        <v>485049121.4197135</v>
      </c>
      <c r="H427" s="607"/>
    </row>
    <row r="428" spans="2:9" ht="20.7" customHeight="1">
      <c r="B428" s="608"/>
      <c r="C428" s="609"/>
      <c r="D428" s="610"/>
      <c r="E428" s="163"/>
      <c r="F428" s="1"/>
      <c r="G428" s="600"/>
      <c r="H428" s="601"/>
    </row>
    <row r="429" spans="2:9" ht="20.7" customHeight="1">
      <c r="B429" s="611" t="s">
        <v>362</v>
      </c>
      <c r="C429" s="609"/>
      <c r="D429" s="610"/>
      <c r="E429" s="163"/>
      <c r="F429" s="612">
        <v>142495282.58999997</v>
      </c>
      <c r="G429" s="613"/>
      <c r="H429" s="601"/>
    </row>
    <row r="430" spans="2:9" ht="20.7" customHeight="1">
      <c r="B430" s="614" t="s">
        <v>363</v>
      </c>
      <c r="C430" s="609"/>
      <c r="D430" s="610"/>
      <c r="E430" s="163"/>
      <c r="F430" s="615">
        <v>3324450.39</v>
      </c>
      <c r="G430" s="76"/>
      <c r="H430" s="601"/>
    </row>
    <row r="431" spans="2:9" ht="20.7" customHeight="1">
      <c r="B431" s="614" t="s">
        <v>364</v>
      </c>
      <c r="C431" s="609"/>
      <c r="D431" s="610"/>
      <c r="E431" s="163"/>
      <c r="F431" s="616">
        <v>139170832.19999999</v>
      </c>
      <c r="G431" s="76"/>
      <c r="H431" s="601"/>
    </row>
    <row r="432" spans="2:9" ht="20.7" customHeight="1">
      <c r="B432" s="608"/>
      <c r="C432" s="609"/>
      <c r="D432" s="610"/>
      <c r="E432" s="163"/>
      <c r="F432" s="617"/>
      <c r="G432" s="76"/>
      <c r="H432" s="601"/>
    </row>
    <row r="433" spans="2:8" ht="20.7" customHeight="1">
      <c r="B433" s="611" t="s">
        <v>365</v>
      </c>
      <c r="C433" s="609"/>
      <c r="D433" s="610"/>
      <c r="E433" s="163"/>
      <c r="F433" s="612">
        <v>337220000</v>
      </c>
      <c r="G433" s="76"/>
      <c r="H433" s="601"/>
    </row>
    <row r="434" spans="2:8" ht="20.7" customHeight="1">
      <c r="B434" s="614" t="s">
        <v>110</v>
      </c>
      <c r="C434" s="609"/>
      <c r="D434" s="610"/>
      <c r="E434" s="163"/>
      <c r="F434" s="615">
        <v>337220000</v>
      </c>
      <c r="G434" s="76"/>
      <c r="H434" s="601"/>
    </row>
    <row r="435" spans="2:8" ht="20.7" customHeight="1">
      <c r="B435" s="614" t="s">
        <v>112</v>
      </c>
      <c r="C435" s="609"/>
      <c r="D435" s="610"/>
      <c r="E435" s="163"/>
      <c r="F435" s="618">
        <v>0</v>
      </c>
      <c r="G435" s="76"/>
      <c r="H435" s="601"/>
    </row>
    <row r="436" spans="2:8" ht="20.7" customHeight="1">
      <c r="B436" s="614" t="s">
        <v>114</v>
      </c>
      <c r="C436" s="609"/>
      <c r="D436" s="610"/>
      <c r="E436" s="163"/>
      <c r="F436" s="616">
        <v>0</v>
      </c>
      <c r="G436" s="76"/>
      <c r="H436" s="601"/>
    </row>
    <row r="437" spans="2:8" ht="20.7" customHeight="1">
      <c r="B437" s="608"/>
      <c r="C437" s="609"/>
      <c r="D437" s="610"/>
      <c r="E437" s="163"/>
      <c r="F437" s="617"/>
      <c r="G437" s="76"/>
      <c r="H437" s="601"/>
    </row>
    <row r="438" spans="2:8" ht="20.7" customHeight="1">
      <c r="B438" s="611" t="s">
        <v>366</v>
      </c>
      <c r="C438" s="609"/>
      <c r="D438" s="610"/>
      <c r="E438" s="163"/>
      <c r="F438" s="612">
        <v>5333838.8297134992</v>
      </c>
      <c r="G438" s="76"/>
      <c r="H438" s="601"/>
    </row>
    <row r="439" spans="2:8" ht="20.7" customHeight="1">
      <c r="B439" s="614" t="s">
        <v>367</v>
      </c>
      <c r="C439" s="609"/>
      <c r="D439" s="610"/>
      <c r="E439" s="163"/>
      <c r="F439" s="615">
        <v>0</v>
      </c>
      <c r="G439" s="76"/>
      <c r="H439" s="601"/>
    </row>
    <row r="440" spans="2:8" ht="20.7" customHeight="1">
      <c r="B440" s="614" t="s">
        <v>368</v>
      </c>
      <c r="C440" s="609"/>
      <c r="D440" s="610"/>
      <c r="E440" s="163"/>
      <c r="F440" s="618">
        <v>5330198.0800004005</v>
      </c>
      <c r="G440" s="76"/>
      <c r="H440" s="601"/>
    </row>
    <row r="441" spans="2:8" ht="20.7" customHeight="1">
      <c r="B441" s="614" t="s">
        <v>369</v>
      </c>
      <c r="C441" s="609"/>
      <c r="D441" s="610"/>
      <c r="E441" s="163"/>
      <c r="F441" s="618">
        <v>0</v>
      </c>
      <c r="G441" s="76"/>
      <c r="H441" s="601"/>
    </row>
    <row r="442" spans="2:8" ht="20.7" customHeight="1">
      <c r="B442" s="614" t="s">
        <v>370</v>
      </c>
      <c r="C442" s="609"/>
      <c r="D442" s="610"/>
      <c r="E442" s="163"/>
      <c r="F442" s="618">
        <v>3640.7497130988195</v>
      </c>
      <c r="G442" s="76"/>
      <c r="H442" s="601"/>
    </row>
    <row r="443" spans="2:8" ht="20.7" customHeight="1">
      <c r="B443" s="614" t="s">
        <v>371</v>
      </c>
      <c r="C443" s="609"/>
      <c r="D443" s="610"/>
      <c r="E443" s="163"/>
      <c r="F443" s="615">
        <v>0</v>
      </c>
      <c r="G443" s="76"/>
      <c r="H443" s="601"/>
    </row>
    <row r="444" spans="2:8" ht="20.7" customHeight="1">
      <c r="B444" s="614" t="s">
        <v>372</v>
      </c>
      <c r="C444" s="609"/>
      <c r="D444" s="610"/>
      <c r="E444" s="163"/>
      <c r="F444" s="616">
        <v>3640.7497130988195</v>
      </c>
      <c r="G444" s="76"/>
      <c r="H444" s="601"/>
    </row>
    <row r="445" spans="2:8" ht="20.7" customHeight="1">
      <c r="B445" s="614" t="s">
        <v>373</v>
      </c>
      <c r="C445" s="609"/>
      <c r="D445" s="610"/>
      <c r="E445" s="163"/>
      <c r="F445" s="616">
        <v>0</v>
      </c>
      <c r="G445" s="76"/>
      <c r="H445" s="601"/>
    </row>
    <row r="446" spans="2:8" ht="20.7" customHeight="1">
      <c r="B446" s="608"/>
      <c r="C446" s="609"/>
      <c r="D446" s="610"/>
      <c r="E446" s="163"/>
      <c r="F446" s="617"/>
      <c r="G446" s="76"/>
      <c r="H446" s="601"/>
    </row>
    <row r="447" spans="2:8" ht="20.7" customHeight="1">
      <c r="B447" s="611" t="s">
        <v>374</v>
      </c>
      <c r="C447" s="609"/>
      <c r="D447" s="610"/>
      <c r="E447" s="163"/>
      <c r="F447" s="617"/>
      <c r="G447" s="76"/>
      <c r="H447" s="601"/>
    </row>
    <row r="448" spans="2:8" ht="20.7" customHeight="1">
      <c r="B448" s="614" t="s">
        <v>375</v>
      </c>
      <c r="C448" s="609"/>
      <c r="D448" s="610"/>
      <c r="E448" s="163"/>
      <c r="F448" s="615">
        <v>0</v>
      </c>
      <c r="G448" s="76"/>
      <c r="H448" s="601"/>
    </row>
    <row r="449" spans="2:8" ht="20.7" customHeight="1">
      <c r="B449" s="614" t="s">
        <v>376</v>
      </c>
      <c r="C449" s="609"/>
      <c r="D449" s="610"/>
      <c r="E449" s="163"/>
      <c r="F449" s="618">
        <v>0</v>
      </c>
      <c r="G449" s="76"/>
      <c r="H449" s="601"/>
    </row>
    <row r="450" spans="2:8" ht="20.7" customHeight="1">
      <c r="B450" s="614" t="s">
        <v>377</v>
      </c>
      <c r="C450" s="609"/>
      <c r="D450" s="610"/>
      <c r="E450" s="163"/>
      <c r="F450" s="616">
        <v>0</v>
      </c>
      <c r="G450" s="76"/>
      <c r="H450" s="601"/>
    </row>
    <row r="451" spans="2:8" ht="20.7" customHeight="1">
      <c r="B451" s="608"/>
      <c r="C451" s="609"/>
      <c r="D451" s="610"/>
      <c r="E451" s="163"/>
      <c r="F451" s="617"/>
      <c r="G451" s="76"/>
      <c r="H451" s="601"/>
    </row>
    <row r="452" spans="2:8" ht="20.7" customHeight="1">
      <c r="B452" s="611" t="s">
        <v>378</v>
      </c>
      <c r="C452" s="609"/>
      <c r="D452" s="610"/>
      <c r="E452" s="163"/>
      <c r="F452" s="617">
        <v>0</v>
      </c>
      <c r="G452" s="76"/>
      <c r="H452" s="601"/>
    </row>
    <row r="453" spans="2:8" ht="20.7" customHeight="1">
      <c r="B453" s="614" t="s">
        <v>379</v>
      </c>
      <c r="C453" s="609"/>
      <c r="D453" s="610"/>
      <c r="E453" s="163"/>
      <c r="F453" s="615">
        <v>0</v>
      </c>
      <c r="G453" s="76"/>
      <c r="H453" s="601"/>
    </row>
    <row r="454" spans="2:8" ht="20.7" customHeight="1">
      <c r="B454" s="614" t="s">
        <v>380</v>
      </c>
      <c r="C454" s="609"/>
      <c r="D454" s="610"/>
      <c r="E454" s="163"/>
      <c r="F454" s="616">
        <v>0</v>
      </c>
      <c r="G454" s="76"/>
      <c r="H454" s="601"/>
    </row>
    <row r="455" spans="2:8" ht="20.7" customHeight="1">
      <c r="B455" s="608"/>
      <c r="C455" s="609"/>
      <c r="D455" s="610"/>
      <c r="E455" s="163"/>
      <c r="F455" s="617"/>
      <c r="G455" s="76"/>
      <c r="H455" s="601"/>
    </row>
    <row r="456" spans="2:8" ht="20.7" customHeight="1">
      <c r="B456" s="602" t="s">
        <v>381</v>
      </c>
      <c r="C456" s="603"/>
      <c r="D456" s="604"/>
      <c r="E456" s="605"/>
      <c r="F456" s="619"/>
      <c r="G456" s="606">
        <v>0</v>
      </c>
      <c r="H456" s="601"/>
    </row>
    <row r="457" spans="2:8" ht="20.7" customHeight="1">
      <c r="B457" s="611" t="s">
        <v>382</v>
      </c>
      <c r="C457" s="609"/>
      <c r="D457" s="610"/>
      <c r="E457" s="163"/>
      <c r="F457" s="617">
        <v>0</v>
      </c>
      <c r="G457" s="76"/>
      <c r="H457" s="601"/>
    </row>
    <row r="458" spans="2:8" ht="20.7" customHeight="1">
      <c r="B458" s="611" t="s">
        <v>141</v>
      </c>
      <c r="C458" s="609"/>
      <c r="D458" s="610"/>
      <c r="E458" s="163"/>
      <c r="F458" s="612">
        <v>0</v>
      </c>
      <c r="G458" s="76"/>
      <c r="H458" s="601"/>
    </row>
    <row r="459" spans="2:8" ht="20.7" customHeight="1">
      <c r="B459" s="614" t="s">
        <v>383</v>
      </c>
      <c r="C459" s="609"/>
      <c r="D459" s="610"/>
      <c r="E459" s="163"/>
      <c r="F459" s="615">
        <v>0</v>
      </c>
      <c r="G459" s="76"/>
      <c r="H459" s="601"/>
    </row>
    <row r="460" spans="2:8" ht="20.7" customHeight="1">
      <c r="B460" s="614" t="s">
        <v>384</v>
      </c>
      <c r="C460" s="609"/>
      <c r="D460" s="610"/>
      <c r="E460" s="163"/>
      <c r="F460" s="618">
        <v>0</v>
      </c>
      <c r="G460" s="76"/>
      <c r="H460" s="601"/>
    </row>
    <row r="461" spans="2:8" ht="20.7" customHeight="1">
      <c r="B461" s="614" t="s">
        <v>385</v>
      </c>
      <c r="C461" s="609"/>
      <c r="D461" s="610"/>
      <c r="E461" s="163"/>
      <c r="F461" s="618">
        <v>0</v>
      </c>
      <c r="G461" s="76"/>
      <c r="H461" s="601"/>
    </row>
    <row r="462" spans="2:8" ht="20.7" customHeight="1">
      <c r="B462" s="614" t="s">
        <v>386</v>
      </c>
      <c r="C462" s="609"/>
      <c r="D462" s="610"/>
      <c r="E462" s="163"/>
      <c r="F462" s="616">
        <v>0</v>
      </c>
      <c r="G462" s="76"/>
      <c r="H462" s="601"/>
    </row>
    <row r="463" spans="2:8" ht="20.7" customHeight="1">
      <c r="B463" s="608"/>
      <c r="C463" s="609"/>
      <c r="D463" s="610"/>
      <c r="E463" s="163"/>
      <c r="F463" s="617"/>
      <c r="G463" s="76"/>
      <c r="H463" s="601"/>
    </row>
    <row r="464" spans="2:8" ht="20.7" customHeight="1">
      <c r="B464" s="602" t="s">
        <v>387</v>
      </c>
      <c r="C464" s="603"/>
      <c r="D464" s="604"/>
      <c r="E464" s="605"/>
      <c r="F464" s="619"/>
      <c r="G464" s="606">
        <v>485049121.4197135</v>
      </c>
      <c r="H464" s="607">
        <v>0</v>
      </c>
    </row>
    <row r="465" spans="2:8" ht="20.7" customHeight="1">
      <c r="B465" s="608"/>
      <c r="C465" s="609"/>
      <c r="D465" s="610"/>
      <c r="E465" s="163"/>
      <c r="F465" s="617"/>
      <c r="G465" s="76"/>
      <c r="H465" s="601"/>
    </row>
    <row r="466" spans="2:8" ht="20.7" customHeight="1">
      <c r="B466" s="602" t="s">
        <v>388</v>
      </c>
      <c r="C466" s="603"/>
      <c r="D466" s="604"/>
      <c r="E466" s="605"/>
      <c r="F466" s="619"/>
      <c r="G466" s="606">
        <v>447031518.56411219</v>
      </c>
      <c r="H466" s="601"/>
    </row>
    <row r="467" spans="2:8" ht="20.7" customHeight="1">
      <c r="B467" s="608"/>
      <c r="C467" s="609"/>
      <c r="D467" s="610"/>
      <c r="E467" s="163"/>
      <c r="F467" s="617"/>
      <c r="G467" s="76"/>
      <c r="H467" s="601"/>
    </row>
    <row r="468" spans="2:8" ht="20.7" customHeight="1">
      <c r="B468" s="620" t="s">
        <v>389</v>
      </c>
      <c r="C468" s="621"/>
      <c r="D468" s="622"/>
      <c r="E468" s="623"/>
      <c r="F468" s="612">
        <v>8642189.8741095886</v>
      </c>
      <c r="G468" s="76"/>
      <c r="H468" s="601"/>
    </row>
    <row r="469" spans="2:8" ht="20.7" customHeight="1">
      <c r="B469" s="624" t="s">
        <v>390</v>
      </c>
      <c r="C469" s="621"/>
      <c r="D469" s="622"/>
      <c r="E469" s="623"/>
      <c r="F469" s="615">
        <v>1767656.4741095891</v>
      </c>
      <c r="G469" s="76"/>
      <c r="H469" s="601"/>
    </row>
    <row r="470" spans="2:8" ht="20.7" customHeight="1">
      <c r="B470" s="624" t="s">
        <v>391</v>
      </c>
      <c r="C470" s="621"/>
      <c r="D470" s="622"/>
      <c r="E470" s="623"/>
      <c r="F470" s="618">
        <v>6874533.4000000004</v>
      </c>
      <c r="G470" s="76"/>
      <c r="H470" s="601"/>
    </row>
    <row r="471" spans="2:8" ht="20.7" customHeight="1">
      <c r="B471" s="624" t="s">
        <v>392</v>
      </c>
      <c r="C471" s="621"/>
      <c r="D471" s="622"/>
      <c r="E471" s="623"/>
      <c r="F471" s="616">
        <v>0</v>
      </c>
      <c r="G471" s="76"/>
      <c r="H471" s="601"/>
    </row>
    <row r="472" spans="2:8" ht="20.7" customHeight="1">
      <c r="B472" s="620"/>
      <c r="C472" s="621"/>
      <c r="D472" s="622"/>
      <c r="E472" s="623"/>
      <c r="F472" s="617"/>
      <c r="G472" s="76"/>
      <c r="H472" s="601"/>
    </row>
    <row r="473" spans="2:8" ht="20.7" customHeight="1">
      <c r="B473" s="620" t="s">
        <v>393</v>
      </c>
      <c r="C473" s="621"/>
      <c r="D473" s="622"/>
      <c r="E473" s="623"/>
      <c r="F473" s="612">
        <v>3407.3775342465751</v>
      </c>
      <c r="G473" s="76"/>
      <c r="H473" s="601"/>
    </row>
    <row r="474" spans="2:8" ht="20.7" customHeight="1">
      <c r="B474" s="624" t="s">
        <v>394</v>
      </c>
      <c r="C474" s="621"/>
      <c r="D474" s="622"/>
      <c r="E474" s="623"/>
      <c r="F474" s="615">
        <v>1703.6887671232876</v>
      </c>
      <c r="G474" s="76"/>
      <c r="H474" s="601"/>
    </row>
    <row r="475" spans="2:8" ht="20.7" customHeight="1">
      <c r="B475" s="624" t="s">
        <v>395</v>
      </c>
      <c r="C475" s="621"/>
      <c r="D475" s="622"/>
      <c r="E475" s="623"/>
      <c r="F475" s="616">
        <v>1703.6887671232876</v>
      </c>
      <c r="G475" s="76"/>
      <c r="H475" s="601"/>
    </row>
    <row r="476" spans="2:8" ht="20.7" customHeight="1">
      <c r="B476" s="620"/>
      <c r="C476" s="621"/>
      <c r="D476" s="622"/>
      <c r="E476" s="623"/>
      <c r="F476" s="617"/>
      <c r="G476" s="76"/>
      <c r="H476" s="601"/>
    </row>
    <row r="477" spans="2:8" ht="20.7" customHeight="1">
      <c r="B477" s="625" t="s">
        <v>396</v>
      </c>
      <c r="C477" s="621"/>
      <c r="D477" s="622"/>
      <c r="E477" s="623"/>
      <c r="F477" s="612">
        <v>2504529.6217037425</v>
      </c>
      <c r="G477" s="76"/>
      <c r="H477" s="601"/>
    </row>
    <row r="478" spans="2:8" ht="20.7" customHeight="1">
      <c r="B478" s="624" t="s">
        <v>397</v>
      </c>
      <c r="C478" s="621"/>
      <c r="D478" s="622"/>
      <c r="E478" s="623"/>
      <c r="F478" s="615">
        <v>156164.38356164383</v>
      </c>
      <c r="G478" s="76"/>
      <c r="H478" s="601"/>
    </row>
    <row r="479" spans="2:8" ht="20.7" customHeight="1">
      <c r="B479" s="624" t="s">
        <v>398</v>
      </c>
      <c r="C479" s="621"/>
      <c r="D479" s="622"/>
      <c r="E479" s="623"/>
      <c r="F479" s="618">
        <v>35148.6</v>
      </c>
      <c r="G479" s="76"/>
      <c r="H479" s="601"/>
    </row>
    <row r="480" spans="2:8" ht="20.7" customHeight="1">
      <c r="B480" s="624" t="s">
        <v>399</v>
      </c>
      <c r="C480" s="621"/>
      <c r="D480" s="622"/>
      <c r="E480" s="623"/>
      <c r="F480" s="618">
        <v>40501.730000000003</v>
      </c>
      <c r="G480" s="76"/>
      <c r="H480" s="601"/>
    </row>
    <row r="481" spans="2:13" ht="20.7" customHeight="1">
      <c r="B481" s="626" t="s">
        <v>400</v>
      </c>
      <c r="C481" s="627"/>
      <c r="D481" s="627"/>
      <c r="E481" s="628"/>
      <c r="F481" s="618">
        <v>9735.1009863013678</v>
      </c>
      <c r="G481" s="76"/>
      <c r="H481" s="601"/>
    </row>
    <row r="482" spans="2:13" ht="20.7" customHeight="1">
      <c r="B482" s="624" t="s">
        <v>401</v>
      </c>
      <c r="C482" s="621"/>
      <c r="D482" s="622"/>
      <c r="E482" s="623"/>
      <c r="F482" s="618">
        <v>9889.1802739726027</v>
      </c>
      <c r="G482" s="76"/>
      <c r="H482" s="601"/>
    </row>
    <row r="483" spans="2:13" ht="20.7" customHeight="1">
      <c r="B483" s="624" t="s">
        <v>402</v>
      </c>
      <c r="C483" s="621"/>
      <c r="D483" s="622"/>
      <c r="E483" s="623"/>
      <c r="F483" s="629">
        <v>1768951.4652379893</v>
      </c>
      <c r="G483" s="76"/>
      <c r="H483" s="601"/>
    </row>
    <row r="484" spans="2:13" ht="20.7" customHeight="1">
      <c r="B484" s="624" t="s">
        <v>403</v>
      </c>
      <c r="C484" s="621"/>
      <c r="D484" s="622"/>
      <c r="E484" s="623"/>
      <c r="F484" s="630">
        <v>85087.397260273967</v>
      </c>
      <c r="G484" s="76"/>
      <c r="H484" s="601"/>
    </row>
    <row r="485" spans="2:13" ht="20.7" customHeight="1">
      <c r="B485" s="626" t="s">
        <v>404</v>
      </c>
      <c r="C485" s="627"/>
      <c r="D485" s="627"/>
      <c r="E485" s="628"/>
      <c r="F485" s="630">
        <v>119031.49041095891</v>
      </c>
      <c r="G485" s="76"/>
      <c r="H485" s="601"/>
    </row>
    <row r="486" spans="2:13" ht="20.7" customHeight="1">
      <c r="B486" s="626" t="s">
        <v>405</v>
      </c>
      <c r="C486" s="627"/>
      <c r="D486" s="627"/>
      <c r="E486" s="628"/>
      <c r="F486" s="630">
        <v>94760</v>
      </c>
      <c r="G486" s="76"/>
      <c r="H486" s="601"/>
    </row>
    <row r="487" spans="2:13" ht="20.7" customHeight="1">
      <c r="B487" s="624" t="s">
        <v>406</v>
      </c>
      <c r="C487" s="621"/>
      <c r="D487" s="622"/>
      <c r="E487" s="623"/>
      <c r="F487" s="630">
        <v>0</v>
      </c>
      <c r="G487" s="76"/>
      <c r="H487" s="601"/>
    </row>
    <row r="488" spans="2:13" ht="20.7" customHeight="1">
      <c r="B488" s="626" t="s">
        <v>407</v>
      </c>
      <c r="C488" s="627"/>
      <c r="D488" s="627"/>
      <c r="E488" s="628"/>
      <c r="F488" s="631">
        <v>185260.27397260274</v>
      </c>
      <c r="G488" s="76"/>
      <c r="H488" s="601"/>
    </row>
    <row r="489" spans="2:13" ht="20.7" customHeight="1">
      <c r="B489" s="620"/>
      <c r="C489" s="621"/>
      <c r="D489" s="622"/>
      <c r="E489" s="623"/>
      <c r="F489" s="632"/>
      <c r="G489" s="76"/>
      <c r="H489" s="601"/>
    </row>
    <row r="490" spans="2:13" ht="20.7" customHeight="1">
      <c r="B490" s="625" t="s">
        <v>408</v>
      </c>
      <c r="C490" s="621"/>
      <c r="D490" s="622"/>
      <c r="E490" s="623"/>
      <c r="F490" s="633">
        <v>148288.21223385731</v>
      </c>
      <c r="G490" s="76"/>
      <c r="H490" s="601"/>
    </row>
    <row r="491" spans="2:13" s="11" customFormat="1" ht="18.75" customHeight="1">
      <c r="B491" s="634" t="s">
        <v>409</v>
      </c>
      <c r="C491" s="635"/>
      <c r="D491" s="635"/>
      <c r="E491" s="636"/>
      <c r="F491" s="637">
        <v>148288.21223385731</v>
      </c>
      <c r="G491" s="638"/>
      <c r="H491" s="639"/>
      <c r="I491" s="10"/>
      <c r="J491" s="10"/>
      <c r="K491" s="10"/>
      <c r="L491" s="10"/>
      <c r="M491" s="10"/>
    </row>
    <row r="492" spans="2:13" ht="20.7" customHeight="1">
      <c r="B492" s="620"/>
      <c r="C492" s="621"/>
      <c r="D492" s="622"/>
      <c r="E492" s="623"/>
      <c r="F492" s="632"/>
      <c r="G492" s="76"/>
      <c r="H492" s="601"/>
    </row>
    <row r="493" spans="2:13" ht="20.7" customHeight="1">
      <c r="B493" s="625" t="s">
        <v>410</v>
      </c>
      <c r="C493" s="621"/>
      <c r="D493" s="622"/>
      <c r="E493" s="623"/>
      <c r="F493" s="640">
        <v>534242.5256592239</v>
      </c>
      <c r="G493" s="76"/>
      <c r="H493" s="601"/>
    </row>
    <row r="494" spans="2:13" ht="20.7" customHeight="1">
      <c r="B494" s="624" t="s">
        <v>411</v>
      </c>
      <c r="C494" s="621"/>
      <c r="D494" s="622"/>
      <c r="E494" s="623"/>
      <c r="F494" s="641">
        <v>485675.02332656714</v>
      </c>
      <c r="G494" s="76"/>
      <c r="H494" s="601"/>
    </row>
    <row r="495" spans="2:13" ht="20.7" customHeight="1">
      <c r="B495" s="626" t="s">
        <v>412</v>
      </c>
      <c r="C495" s="627"/>
      <c r="D495" s="627"/>
      <c r="E495" s="628"/>
      <c r="F495" s="642">
        <v>48567.502332656717</v>
      </c>
      <c r="G495" s="76"/>
      <c r="H495" s="601"/>
    </row>
    <row r="496" spans="2:13" ht="20.7" customHeight="1">
      <c r="B496" s="620"/>
      <c r="C496" s="621"/>
      <c r="D496" s="622"/>
      <c r="E496" s="623"/>
      <c r="F496" s="643"/>
      <c r="G496" s="76"/>
      <c r="H496" s="601"/>
    </row>
    <row r="497" spans="2:8" ht="20.7" customHeight="1">
      <c r="B497" s="644" t="s">
        <v>413</v>
      </c>
      <c r="C497" s="645"/>
      <c r="D497" s="645"/>
      <c r="E497" s="645"/>
      <c r="F497" s="640">
        <v>357329234.499726</v>
      </c>
      <c r="G497" s="76"/>
      <c r="H497" s="601"/>
    </row>
    <row r="498" spans="2:8" ht="20.7" customHeight="1">
      <c r="B498" s="626" t="s">
        <v>414</v>
      </c>
      <c r="C498" s="627"/>
      <c r="D498" s="627"/>
      <c r="E498" s="628"/>
      <c r="F498" s="641">
        <v>0</v>
      </c>
      <c r="G498" s="76"/>
      <c r="H498" s="601"/>
    </row>
    <row r="499" spans="2:8" ht="20.7" customHeight="1">
      <c r="B499" s="626" t="s">
        <v>415</v>
      </c>
      <c r="C499" s="627"/>
      <c r="D499" s="627"/>
      <c r="E499" s="628"/>
      <c r="F499" s="646">
        <v>20109234.499726027</v>
      </c>
      <c r="G499" s="76"/>
      <c r="H499" s="601"/>
    </row>
    <row r="500" spans="2:8" ht="20.7" customHeight="1">
      <c r="B500" s="626" t="s">
        <v>416</v>
      </c>
      <c r="C500" s="627"/>
      <c r="D500" s="627"/>
      <c r="E500" s="628"/>
      <c r="F500" s="642">
        <v>337220000</v>
      </c>
      <c r="G500" s="76"/>
      <c r="H500" s="601"/>
    </row>
    <row r="501" spans="2:8" ht="20.7" customHeight="1">
      <c r="B501" s="620"/>
      <c r="C501" s="621"/>
      <c r="D501" s="622"/>
      <c r="E501" s="623"/>
      <c r="F501" s="643"/>
      <c r="G501" s="76"/>
      <c r="H501" s="601"/>
    </row>
    <row r="502" spans="2:8" ht="20.7" customHeight="1">
      <c r="B502" s="644" t="s">
        <v>417</v>
      </c>
      <c r="C502" s="645"/>
      <c r="D502" s="645"/>
      <c r="E502" s="645"/>
      <c r="F502" s="640">
        <v>174098.63013698632</v>
      </c>
      <c r="G502" s="76"/>
      <c r="H502" s="601"/>
    </row>
    <row r="503" spans="2:8" ht="20.7" customHeight="1">
      <c r="B503" s="626" t="s">
        <v>418</v>
      </c>
      <c r="C503" s="627"/>
      <c r="D503" s="627"/>
      <c r="E503" s="628"/>
      <c r="F503" s="647">
        <v>0</v>
      </c>
      <c r="G503" s="76"/>
      <c r="H503" s="601"/>
    </row>
    <row r="504" spans="2:8" ht="20.7" customHeight="1">
      <c r="B504" s="626" t="s">
        <v>419</v>
      </c>
      <c r="C504" s="627"/>
      <c r="D504" s="627"/>
      <c r="E504" s="628"/>
      <c r="F504" s="648">
        <v>174098.63013698632</v>
      </c>
      <c r="G504" s="76"/>
      <c r="H504" s="601"/>
    </row>
    <row r="505" spans="2:8" ht="20.7" customHeight="1">
      <c r="B505" s="626" t="s">
        <v>420</v>
      </c>
      <c r="C505" s="627"/>
      <c r="D505" s="627"/>
      <c r="E505" s="628"/>
      <c r="F505" s="649">
        <v>0</v>
      </c>
      <c r="G505" s="76"/>
      <c r="H505" s="601"/>
    </row>
    <row r="506" spans="2:8" ht="20.7" customHeight="1">
      <c r="B506" s="624"/>
      <c r="C506" s="650"/>
      <c r="D506" s="622"/>
      <c r="E506" s="623"/>
      <c r="F506" s="651"/>
      <c r="G506" s="76"/>
      <c r="H506" s="601"/>
    </row>
    <row r="507" spans="2:8" ht="20.7" customHeight="1">
      <c r="B507" s="644" t="s">
        <v>421</v>
      </c>
      <c r="C507" s="645"/>
      <c r="D507" s="645"/>
      <c r="E507" s="645"/>
      <c r="F507" s="652">
        <v>99089.04109589041</v>
      </c>
      <c r="G507" s="76"/>
      <c r="H507" s="601"/>
    </row>
    <row r="508" spans="2:8" ht="20.7" customHeight="1">
      <c r="B508" s="626" t="s">
        <v>422</v>
      </c>
      <c r="C508" s="627"/>
      <c r="D508" s="627"/>
      <c r="E508" s="628"/>
      <c r="F508" s="647">
        <v>0</v>
      </c>
      <c r="G508" s="76"/>
      <c r="H508" s="601"/>
    </row>
    <row r="509" spans="2:8" ht="20.7" customHeight="1">
      <c r="B509" s="626" t="s">
        <v>423</v>
      </c>
      <c r="C509" s="627"/>
      <c r="D509" s="627"/>
      <c r="E509" s="628"/>
      <c r="F509" s="648">
        <v>99089.04109589041</v>
      </c>
      <c r="G509" s="76"/>
      <c r="H509" s="601"/>
    </row>
    <row r="510" spans="2:8" ht="20.7" customHeight="1">
      <c r="B510" s="626" t="s">
        <v>424</v>
      </c>
      <c r="C510" s="627"/>
      <c r="D510" s="627"/>
      <c r="E510" s="628"/>
      <c r="F510" s="616">
        <v>0</v>
      </c>
      <c r="G510" s="76"/>
      <c r="H510" s="601"/>
    </row>
    <row r="511" spans="2:8" ht="20.7" customHeight="1">
      <c r="B511" s="624"/>
      <c r="C511" s="650"/>
      <c r="D511" s="622"/>
      <c r="E511" s="623"/>
      <c r="F511" s="617"/>
      <c r="G511" s="76"/>
      <c r="H511" s="601"/>
    </row>
    <row r="512" spans="2:8" ht="20.7" customHeight="1">
      <c r="B512" s="644" t="s">
        <v>425</v>
      </c>
      <c r="C512" s="645"/>
      <c r="D512" s="645"/>
      <c r="E512" s="645"/>
      <c r="F512" s="612">
        <v>0</v>
      </c>
      <c r="G512" s="76"/>
      <c r="H512" s="601"/>
    </row>
    <row r="513" spans="2:13" ht="20.7" customHeight="1">
      <c r="B513" s="626" t="s">
        <v>426</v>
      </c>
      <c r="C513" s="627"/>
      <c r="D513" s="627"/>
      <c r="E513" s="628"/>
      <c r="F513" s="373">
        <v>0</v>
      </c>
      <c r="G513" s="76"/>
      <c r="H513" s="601"/>
    </row>
    <row r="514" spans="2:13" ht="20.7" customHeight="1">
      <c r="B514" s="624"/>
      <c r="C514" s="650"/>
      <c r="D514" s="622"/>
      <c r="E514" s="623"/>
      <c r="F514" s="617"/>
      <c r="G514" s="76"/>
      <c r="H514" s="601"/>
    </row>
    <row r="515" spans="2:13" ht="20.7" customHeight="1">
      <c r="B515" s="644" t="s">
        <v>427</v>
      </c>
      <c r="C515" s="645"/>
      <c r="D515" s="645"/>
      <c r="E515" s="645"/>
      <c r="F515" s="612">
        <v>0</v>
      </c>
      <c r="G515" s="76"/>
      <c r="H515" s="601"/>
    </row>
    <row r="516" spans="2:13" ht="20.7" customHeight="1">
      <c r="B516" s="626" t="s">
        <v>428</v>
      </c>
      <c r="C516" s="627"/>
      <c r="D516" s="627"/>
      <c r="E516" s="628"/>
      <c r="F516" s="615">
        <v>0</v>
      </c>
      <c r="G516" s="76"/>
      <c r="H516" s="601"/>
    </row>
    <row r="517" spans="2:13" ht="35.700000000000003" customHeight="1">
      <c r="B517" s="653" t="s">
        <v>429</v>
      </c>
      <c r="C517" s="654"/>
      <c r="D517" s="654"/>
      <c r="E517" s="654"/>
      <c r="F517" s="616">
        <v>0</v>
      </c>
      <c r="G517" s="76"/>
      <c r="H517" s="601"/>
    </row>
    <row r="518" spans="2:13" ht="20.7" customHeight="1">
      <c r="B518" s="624"/>
      <c r="C518" s="650"/>
      <c r="D518" s="622"/>
      <c r="E518" s="623"/>
      <c r="F518" s="617"/>
      <c r="G518" s="76"/>
      <c r="H518" s="601"/>
    </row>
    <row r="519" spans="2:13" ht="20.7" customHeight="1">
      <c r="B519" s="625" t="s">
        <v>430</v>
      </c>
      <c r="C519" s="650"/>
      <c r="D519" s="622"/>
      <c r="E519" s="623"/>
      <c r="F519" s="612">
        <v>77528697.959994793</v>
      </c>
      <c r="G519" s="76"/>
      <c r="H519" s="601"/>
    </row>
    <row r="520" spans="2:13" ht="20.7" customHeight="1">
      <c r="B520" s="626" t="s">
        <v>431</v>
      </c>
      <c r="C520" s="627"/>
      <c r="D520" s="627"/>
      <c r="E520" s="628"/>
      <c r="F520" s="615">
        <v>0</v>
      </c>
      <c r="G520" s="76"/>
      <c r="H520" s="601"/>
    </row>
    <row r="521" spans="2:13" s="11" customFormat="1" ht="69.45" customHeight="1">
      <c r="B521" s="634" t="s">
        <v>432</v>
      </c>
      <c r="C521" s="635"/>
      <c r="D521" s="635"/>
      <c r="E521" s="635"/>
      <c r="F521" s="649">
        <v>77528697.959994793</v>
      </c>
      <c r="G521" s="638"/>
      <c r="H521" s="639"/>
      <c r="I521" s="10"/>
      <c r="J521" s="10"/>
      <c r="K521" s="10"/>
      <c r="L521" s="10"/>
      <c r="M521" s="10"/>
    </row>
    <row r="522" spans="2:13" ht="20.7" customHeight="1">
      <c r="B522" s="624"/>
      <c r="C522" s="650"/>
      <c r="D522" s="622"/>
      <c r="E522" s="623"/>
      <c r="F522" s="617"/>
      <c r="G522" s="76"/>
      <c r="H522" s="601"/>
    </row>
    <row r="523" spans="2:13" ht="20.7" customHeight="1">
      <c r="B523" s="625" t="s">
        <v>433</v>
      </c>
      <c r="C523" s="650"/>
      <c r="D523" s="622"/>
      <c r="E523" s="623"/>
      <c r="F523" s="617"/>
      <c r="G523" s="76"/>
      <c r="H523" s="601"/>
    </row>
    <row r="524" spans="2:13" ht="34.65" customHeight="1">
      <c r="B524" s="653" t="s">
        <v>434</v>
      </c>
      <c r="C524" s="654"/>
      <c r="D524" s="654"/>
      <c r="E524" s="654"/>
      <c r="F524" s="651">
        <v>0</v>
      </c>
      <c r="G524" s="76"/>
      <c r="H524" s="601"/>
    </row>
    <row r="525" spans="2:13" ht="13.8">
      <c r="B525" s="624"/>
      <c r="C525" s="650"/>
      <c r="D525" s="622"/>
      <c r="E525" s="623"/>
      <c r="F525" s="617"/>
      <c r="G525" s="76"/>
      <c r="H525" s="601"/>
    </row>
    <row r="526" spans="2:13" ht="20.7" customHeight="1">
      <c r="B526" s="644" t="s">
        <v>435</v>
      </c>
      <c r="C526" s="645"/>
      <c r="D526" s="645"/>
      <c r="E526" s="645"/>
      <c r="F526" s="612">
        <v>67740.821917808222</v>
      </c>
      <c r="G526" s="76"/>
      <c r="H526" s="601"/>
    </row>
    <row r="527" spans="2:13" ht="20.7" customHeight="1">
      <c r="B527" s="626" t="s">
        <v>436</v>
      </c>
      <c r="C527" s="627"/>
      <c r="D527" s="627"/>
      <c r="E527" s="628"/>
      <c r="F527" s="373">
        <v>67740.821917808222</v>
      </c>
      <c r="G527" s="76"/>
      <c r="H527" s="601"/>
    </row>
    <row r="528" spans="2:13" ht="20.7" customHeight="1">
      <c r="B528" s="624"/>
      <c r="C528" s="650"/>
      <c r="D528" s="622"/>
      <c r="E528" s="623"/>
      <c r="F528" s="617"/>
      <c r="G528" s="76"/>
      <c r="H528" s="601"/>
    </row>
    <row r="529" spans="2:9" ht="20.7" customHeight="1">
      <c r="B529" s="644" t="s">
        <v>437</v>
      </c>
      <c r="C529" s="645"/>
      <c r="D529" s="645"/>
      <c r="E529" s="645"/>
      <c r="F529" s="612">
        <v>0</v>
      </c>
      <c r="G529" s="76"/>
      <c r="H529" s="601"/>
    </row>
    <row r="530" spans="2:9" ht="59.1" customHeight="1">
      <c r="B530" s="653" t="s">
        <v>438</v>
      </c>
      <c r="C530" s="654"/>
      <c r="D530" s="654"/>
      <c r="E530" s="654"/>
      <c r="F530" s="647">
        <v>0</v>
      </c>
      <c r="G530" s="76"/>
      <c r="H530" s="601"/>
    </row>
    <row r="531" spans="2:9" ht="46.95" customHeight="1">
      <c r="B531" s="653" t="s">
        <v>439</v>
      </c>
      <c r="C531" s="654"/>
      <c r="D531" s="654"/>
      <c r="E531" s="655"/>
      <c r="F531" s="649">
        <v>0</v>
      </c>
      <c r="G531" s="76"/>
      <c r="H531" s="601"/>
    </row>
    <row r="532" spans="2:9" ht="20.7" customHeight="1">
      <c r="B532" s="624"/>
      <c r="C532" s="650"/>
      <c r="D532" s="622"/>
      <c r="E532" s="623"/>
      <c r="F532" s="617"/>
      <c r="G532" s="76"/>
      <c r="H532" s="601"/>
    </row>
    <row r="533" spans="2:9" ht="20.7" customHeight="1">
      <c r="B533" s="644" t="s">
        <v>440</v>
      </c>
      <c r="C533" s="645"/>
      <c r="D533" s="645"/>
      <c r="E533" s="645"/>
      <c r="F533" s="612">
        <v>0</v>
      </c>
      <c r="G533" s="76"/>
      <c r="H533" s="601"/>
    </row>
    <row r="534" spans="2:9" ht="38.4" customHeight="1">
      <c r="B534" s="653" t="s">
        <v>441</v>
      </c>
      <c r="C534" s="654"/>
      <c r="D534" s="654"/>
      <c r="E534" s="654"/>
      <c r="F534" s="656">
        <v>0</v>
      </c>
      <c r="G534" s="76"/>
      <c r="H534" s="601"/>
    </row>
    <row r="535" spans="2:9" ht="20.7" customHeight="1">
      <c r="B535" s="624"/>
      <c r="C535" s="650"/>
      <c r="D535" s="622"/>
      <c r="E535" s="623"/>
      <c r="F535" s="617"/>
      <c r="G535" s="76"/>
      <c r="H535" s="601"/>
    </row>
    <row r="536" spans="2:9" ht="20.7" customHeight="1">
      <c r="B536" s="644" t="s">
        <v>442</v>
      </c>
      <c r="C536" s="645"/>
      <c r="D536" s="645"/>
      <c r="E536" s="645"/>
      <c r="F536" s="612">
        <v>0</v>
      </c>
      <c r="G536" s="76"/>
      <c r="H536" s="601"/>
    </row>
    <row r="537" spans="2:9" ht="21.6" customHeight="1">
      <c r="B537" s="653" t="s">
        <v>443</v>
      </c>
      <c r="C537" s="654"/>
      <c r="D537" s="654"/>
      <c r="E537" s="655"/>
      <c r="F537" s="373">
        <v>0</v>
      </c>
      <c r="G537" s="76"/>
      <c r="H537" s="601"/>
    </row>
    <row r="538" spans="2:9" ht="20.7" customHeight="1">
      <c r="B538" s="657"/>
      <c r="C538" s="658"/>
      <c r="D538" s="658"/>
      <c r="E538" s="659"/>
      <c r="F538" s="660"/>
      <c r="G538" s="661"/>
      <c r="H538" s="662"/>
      <c r="I538" s="601"/>
    </row>
    <row r="539" spans="2:9" ht="20.7" customHeight="1">
      <c r="B539" s="663" t="s">
        <v>444</v>
      </c>
      <c r="C539" s="664"/>
      <c r="D539" s="664"/>
      <c r="E539" s="665"/>
      <c r="F539" s="666"/>
      <c r="G539" s="667">
        <v>38017602.855601311</v>
      </c>
      <c r="H539" s="662">
        <v>0</v>
      </c>
      <c r="I539" s="601"/>
    </row>
    <row r="540" spans="2:9" ht="20.7" customHeight="1" thickBot="1">
      <c r="B540" s="657"/>
      <c r="C540" s="658"/>
      <c r="D540" s="658"/>
      <c r="E540" s="659"/>
      <c r="F540" s="1"/>
      <c r="G540" s="46"/>
      <c r="H540" s="662"/>
      <c r="I540" s="601"/>
    </row>
    <row r="541" spans="2:9" ht="20.7" customHeight="1" thickBot="1">
      <c r="B541" s="457" t="s">
        <v>445</v>
      </c>
      <c r="C541" s="458"/>
      <c r="D541" s="458"/>
      <c r="E541" s="458"/>
      <c r="F541" s="458"/>
      <c r="G541" s="459"/>
    </row>
    <row r="542" spans="2:9" ht="20.7" customHeight="1">
      <c r="B542" s="668"/>
      <c r="C542" s="669"/>
      <c r="D542" s="669"/>
      <c r="E542" s="669"/>
      <c r="F542" s="669"/>
      <c r="G542" s="670"/>
    </row>
    <row r="543" spans="2:9" ht="20.7" customHeight="1">
      <c r="B543" s="671" t="s">
        <v>446</v>
      </c>
      <c r="C543" s="672"/>
      <c r="D543" s="672"/>
      <c r="E543" s="672"/>
      <c r="F543" s="672"/>
      <c r="G543" s="673">
        <f>G554+G546+G545</f>
        <v>2860000000</v>
      </c>
      <c r="H543" s="421"/>
    </row>
    <row r="544" spans="2:9" ht="12.15" customHeight="1">
      <c r="B544" s="668"/>
      <c r="C544" s="669"/>
      <c r="D544" s="669"/>
      <c r="E544" s="669"/>
      <c r="F544" s="669"/>
      <c r="G544" s="670"/>
    </row>
    <row r="545" spans="1:13" ht="45.9" customHeight="1">
      <c r="B545" s="674" t="s">
        <v>447</v>
      </c>
      <c r="C545" s="675"/>
      <c r="D545" s="675"/>
      <c r="E545" s="675"/>
      <c r="F545" s="676"/>
      <c r="G545" s="677">
        <v>2862471302.0400052</v>
      </c>
    </row>
    <row r="546" spans="1:13" ht="45.9" customHeight="1">
      <c r="B546" s="674" t="s">
        <v>448</v>
      </c>
      <c r="C546" s="675"/>
      <c r="D546" s="675"/>
      <c r="E546" s="675"/>
      <c r="F546" s="676"/>
      <c r="G546" s="678">
        <v>77528697.959994793</v>
      </c>
    </row>
    <row r="547" spans="1:13" ht="26.25" customHeight="1">
      <c r="B547" s="679" t="s">
        <v>449</v>
      </c>
      <c r="C547" s="680"/>
      <c r="D547" s="680"/>
      <c r="E547" s="680"/>
      <c r="F547" s="676"/>
      <c r="G547" s="681">
        <v>225341586</v>
      </c>
    </row>
    <row r="548" spans="1:13" ht="30.9" customHeight="1">
      <c r="B548" s="679" t="s">
        <v>450</v>
      </c>
      <c r="C548" s="680"/>
      <c r="D548" s="680"/>
      <c r="E548" s="680"/>
      <c r="F548" s="676"/>
      <c r="G548" s="682">
        <v>5353198.08</v>
      </c>
    </row>
    <row r="549" spans="1:13" ht="37.5" customHeight="1">
      <c r="B549" s="679" t="s">
        <v>451</v>
      </c>
      <c r="C549" s="680"/>
      <c r="D549" s="680"/>
      <c r="E549" s="680"/>
      <c r="F549" s="676"/>
      <c r="G549" s="682">
        <v>-153166086.12000522</v>
      </c>
    </row>
    <row r="550" spans="1:13" ht="47.85" customHeight="1">
      <c r="B550" s="679" t="s">
        <v>452</v>
      </c>
      <c r="C550" s="680"/>
      <c r="D550" s="680"/>
      <c r="E550" s="680"/>
      <c r="F550" s="676"/>
      <c r="G550" s="682">
        <v>0</v>
      </c>
    </row>
    <row r="551" spans="1:13" ht="39.75" customHeight="1">
      <c r="B551" s="679" t="s">
        <v>453</v>
      </c>
      <c r="C551" s="680"/>
      <c r="D551" s="680"/>
      <c r="E551" s="680"/>
      <c r="F551" s="676"/>
      <c r="G551" s="682">
        <v>0</v>
      </c>
    </row>
    <row r="552" spans="1:13" ht="41.25" customHeight="1">
      <c r="B552" s="679" t="s">
        <v>454</v>
      </c>
      <c r="C552" s="680"/>
      <c r="D552" s="680"/>
      <c r="E552" s="680"/>
      <c r="F552" s="676"/>
      <c r="G552" s="682">
        <v>0</v>
      </c>
    </row>
    <row r="553" spans="1:13" ht="40.5" customHeight="1">
      <c r="B553" s="679" t="s">
        <v>455</v>
      </c>
      <c r="C553" s="680"/>
      <c r="D553" s="680"/>
      <c r="E553" s="680"/>
      <c r="F553" s="676"/>
      <c r="G553" s="683">
        <v>0</v>
      </c>
    </row>
    <row r="554" spans="1:13" ht="48.75" customHeight="1">
      <c r="B554" s="674" t="s">
        <v>456</v>
      </c>
      <c r="C554" s="675"/>
      <c r="D554" s="675"/>
      <c r="E554" s="675"/>
      <c r="F554" s="676"/>
      <c r="G554" s="684">
        <v>-80000000</v>
      </c>
      <c r="H554" s="685"/>
    </row>
    <row r="555" spans="1:13" ht="14.4">
      <c r="B555" s="686" t="s">
        <v>457</v>
      </c>
      <c r="C555" s="687"/>
      <c r="D555" s="687"/>
      <c r="E555" s="687"/>
      <c r="F555" s="687"/>
      <c r="G555" s="688"/>
    </row>
    <row r="556" spans="1:13" ht="20.7" customHeight="1" thickBot="1">
      <c r="B556" s="689"/>
      <c r="C556" s="690"/>
      <c r="D556" s="690"/>
      <c r="E556" s="690"/>
      <c r="F556" s="690"/>
      <c r="G556" s="281"/>
    </row>
    <row r="557" spans="1:13" ht="17.399999999999999" thickBot="1">
      <c r="B557" s="457" t="s">
        <v>458</v>
      </c>
      <c r="C557" s="458"/>
      <c r="D557" s="458"/>
      <c r="E557" s="458"/>
      <c r="F557" s="458"/>
      <c r="G557" s="459"/>
    </row>
    <row r="558" spans="1:13" ht="20.7" customHeight="1">
      <c r="A558" s="3"/>
      <c r="B558" s="212"/>
      <c r="C558" s="691"/>
      <c r="D558" s="209"/>
      <c r="E558" s="209"/>
      <c r="F558" s="214"/>
      <c r="G558" s="211"/>
    </row>
    <row r="559" spans="1:13" ht="20.7" customHeight="1">
      <c r="A559" s="3"/>
      <c r="B559" s="212"/>
      <c r="C559" s="691"/>
      <c r="D559" s="209"/>
      <c r="E559" s="692" t="s">
        <v>459</v>
      </c>
      <c r="F559" s="692" t="s">
        <v>460</v>
      </c>
      <c r="G559" s="693" t="s">
        <v>461</v>
      </c>
    </row>
    <row r="560" spans="1:13" s="11" customFormat="1" ht="55.35" customHeight="1">
      <c r="A560" s="694"/>
      <c r="B560" s="695" t="s">
        <v>462</v>
      </c>
      <c r="C560" s="696"/>
      <c r="D560" s="696"/>
      <c r="E560" s="697">
        <v>2714658414</v>
      </c>
      <c r="F560" s="697">
        <v>2862471302.0400052</v>
      </c>
      <c r="G560" s="698">
        <v>-147812888.04000521</v>
      </c>
      <c r="H560" s="699"/>
      <c r="I560" s="10"/>
      <c r="J560" s="10"/>
      <c r="K560" s="10"/>
      <c r="L560" s="10"/>
      <c r="M560" s="10"/>
    </row>
    <row r="561" spans="1:13" s="11" customFormat="1" ht="12.15" customHeight="1">
      <c r="A561" s="694"/>
      <c r="B561" s="700"/>
      <c r="C561" s="701"/>
      <c r="D561" s="701"/>
      <c r="E561" s="697"/>
      <c r="F561" s="697"/>
      <c r="G561" s="698"/>
      <c r="H561" s="699"/>
      <c r="I561" s="10"/>
      <c r="J561" s="10"/>
      <c r="K561" s="10"/>
      <c r="L561" s="10"/>
      <c r="M561" s="10"/>
    </row>
    <row r="562" spans="1:13" s="11" customFormat="1" ht="51.6" customHeight="1">
      <c r="B562" s="695" t="s">
        <v>463</v>
      </c>
      <c r="C562" s="696"/>
      <c r="D562" s="696"/>
      <c r="E562" s="702">
        <v>0</v>
      </c>
      <c r="F562" s="703">
        <v>0</v>
      </c>
      <c r="G562" s="704">
        <v>0</v>
      </c>
      <c r="H562" s="10"/>
      <c r="I562" s="10"/>
      <c r="J562" s="10"/>
      <c r="K562" s="10"/>
      <c r="L562" s="10"/>
      <c r="M562" s="10"/>
    </row>
    <row r="563" spans="1:13" s="11" customFormat="1" ht="13.8">
      <c r="B563" s="700"/>
      <c r="C563" s="701"/>
      <c r="D563" s="701"/>
      <c r="E563" s="702"/>
      <c r="F563" s="703"/>
      <c r="G563" s="704"/>
      <c r="H563" s="10"/>
      <c r="I563" s="10"/>
      <c r="J563" s="10"/>
      <c r="K563" s="10"/>
      <c r="L563" s="10"/>
      <c r="M563" s="10"/>
    </row>
    <row r="564" spans="1:13" s="11" customFormat="1" ht="39.450000000000003" customHeight="1">
      <c r="A564" s="694"/>
      <c r="B564" s="695" t="s">
        <v>464</v>
      </c>
      <c r="C564" s="696"/>
      <c r="D564" s="696"/>
      <c r="E564" s="697">
        <v>0</v>
      </c>
      <c r="F564" s="705">
        <v>0</v>
      </c>
      <c r="G564" s="704">
        <v>0</v>
      </c>
      <c r="H564" s="10"/>
      <c r="I564" s="10"/>
      <c r="J564" s="10"/>
      <c r="K564" s="10"/>
      <c r="L564" s="10"/>
      <c r="M564" s="10"/>
    </row>
    <row r="565" spans="1:13" s="11" customFormat="1" ht="19.649999999999999" customHeight="1">
      <c r="A565" s="694"/>
      <c r="B565" s="700"/>
      <c r="C565" s="701"/>
      <c r="D565" s="701"/>
      <c r="E565" s="697"/>
      <c r="F565" s="705"/>
      <c r="G565" s="704"/>
      <c r="H565" s="10"/>
      <c r="I565" s="10"/>
      <c r="J565" s="10"/>
      <c r="K565" s="10"/>
      <c r="L565" s="10"/>
      <c r="M565" s="10"/>
    </row>
    <row r="566" spans="1:13" s="11" customFormat="1" ht="52.5" customHeight="1">
      <c r="A566" s="694"/>
      <c r="B566" s="695" t="s">
        <v>465</v>
      </c>
      <c r="C566" s="696"/>
      <c r="D566" s="696"/>
      <c r="E566" s="697">
        <v>0</v>
      </c>
      <c r="F566" s="705">
        <v>0</v>
      </c>
      <c r="G566" s="704">
        <v>0</v>
      </c>
      <c r="H566" s="10"/>
      <c r="I566" s="706"/>
      <c r="J566" s="10"/>
      <c r="K566" s="10"/>
      <c r="L566" s="10"/>
      <c r="M566" s="10"/>
    </row>
    <row r="567" spans="1:13" s="11" customFormat="1" ht="13.8">
      <c r="A567" s="694"/>
      <c r="B567" s="700"/>
      <c r="C567" s="701"/>
      <c r="D567" s="701"/>
      <c r="E567" s="697"/>
      <c r="F567" s="705"/>
      <c r="G567" s="704"/>
      <c r="H567" s="10"/>
      <c r="I567" s="706"/>
      <c r="J567" s="10"/>
      <c r="K567" s="10"/>
      <c r="L567" s="10"/>
      <c r="M567" s="10"/>
    </row>
    <row r="568" spans="1:13" s="11" customFormat="1" ht="35.700000000000003" customHeight="1">
      <c r="A568" s="694"/>
      <c r="B568" s="695" t="s">
        <v>466</v>
      </c>
      <c r="C568" s="696"/>
      <c r="D568" s="696"/>
      <c r="E568" s="702">
        <v>0</v>
      </c>
      <c r="F568" s="703">
        <v>0</v>
      </c>
      <c r="G568" s="678">
        <v>225341586</v>
      </c>
      <c r="H568" s="10"/>
      <c r="I568" s="10"/>
      <c r="J568" s="10"/>
      <c r="K568" s="10"/>
      <c r="L568" s="10"/>
      <c r="M568" s="10"/>
    </row>
    <row r="569" spans="1:13" s="11" customFormat="1" ht="133.19999999999999" customHeight="1">
      <c r="B569" s="695" t="s">
        <v>467</v>
      </c>
      <c r="C569" s="696"/>
      <c r="D569" s="696"/>
      <c r="E569" s="697">
        <v>80000000</v>
      </c>
      <c r="F569" s="703">
        <v>80000000</v>
      </c>
      <c r="G569" s="678">
        <v>0</v>
      </c>
      <c r="H569" s="10"/>
      <c r="I569" s="10"/>
      <c r="J569" s="10"/>
      <c r="K569" s="10"/>
      <c r="L569" s="10"/>
      <c r="M569" s="10"/>
    </row>
    <row r="570" spans="1:13" s="11" customFormat="1" ht="13.8">
      <c r="A570" s="707"/>
      <c r="B570" s="708" t="s">
        <v>110</v>
      </c>
      <c r="C570" s="709"/>
      <c r="D570" s="710"/>
      <c r="E570" s="711">
        <v>145000000</v>
      </c>
      <c r="F570" s="712">
        <v>145000000</v>
      </c>
      <c r="G570" s="678"/>
      <c r="H570" s="10"/>
      <c r="I570" s="10"/>
      <c r="J570" s="10"/>
      <c r="K570" s="10"/>
      <c r="L570" s="10"/>
      <c r="M570" s="10"/>
    </row>
    <row r="571" spans="1:13" s="11" customFormat="1" ht="13.8">
      <c r="A571" s="707"/>
      <c r="B571" s="708" t="s">
        <v>112</v>
      </c>
      <c r="C571" s="709"/>
      <c r="D571" s="713"/>
      <c r="E571" s="714">
        <v>103000000</v>
      </c>
      <c r="F571" s="715">
        <v>103000000</v>
      </c>
      <c r="G571" s="678"/>
      <c r="H571" s="10"/>
      <c r="I571" s="10"/>
      <c r="J571" s="10"/>
      <c r="K571" s="10"/>
      <c r="L571" s="10"/>
      <c r="M571" s="10"/>
    </row>
    <row r="572" spans="1:13" s="11" customFormat="1" ht="13.8">
      <c r="A572" s="707"/>
      <c r="B572" s="708" t="s">
        <v>114</v>
      </c>
      <c r="C572" s="709"/>
      <c r="D572" s="713"/>
      <c r="E572" s="714">
        <v>80000000</v>
      </c>
      <c r="F572" s="715">
        <v>80000000</v>
      </c>
      <c r="G572" s="678"/>
      <c r="H572" s="10"/>
      <c r="I572" s="10"/>
      <c r="J572" s="10"/>
      <c r="K572" s="10"/>
      <c r="L572" s="10"/>
      <c r="M572" s="10"/>
    </row>
    <row r="573" spans="1:13" s="11" customFormat="1" ht="22.5" customHeight="1">
      <c r="B573" s="708" t="s">
        <v>468</v>
      </c>
      <c r="C573" s="709"/>
      <c r="D573" s="709"/>
      <c r="E573" s="702"/>
      <c r="F573" s="703"/>
      <c r="G573" s="678">
        <v>337220000</v>
      </c>
      <c r="H573" s="10"/>
      <c r="I573" s="10"/>
      <c r="J573" s="10"/>
      <c r="K573" s="10"/>
      <c r="L573" s="10"/>
      <c r="M573" s="10"/>
    </row>
    <row r="574" spans="1:13" s="11" customFormat="1" ht="26.25" customHeight="1">
      <c r="B574" s="708" t="s">
        <v>469</v>
      </c>
      <c r="C574" s="709"/>
      <c r="D574" s="709"/>
      <c r="E574" s="697"/>
      <c r="F574" s="716"/>
      <c r="G574" s="678">
        <v>337220000</v>
      </c>
      <c r="H574" s="10"/>
      <c r="I574" s="10"/>
      <c r="J574" s="10"/>
      <c r="K574" s="10"/>
      <c r="L574" s="10"/>
      <c r="M574" s="10"/>
    </row>
    <row r="575" spans="1:13" s="11" customFormat="1" ht="8.4" customHeight="1">
      <c r="B575" s="717"/>
      <c r="C575" s="718"/>
      <c r="D575" s="718"/>
      <c r="E575" s="697"/>
      <c r="F575" s="716"/>
      <c r="G575" s="678"/>
      <c r="H575" s="10"/>
      <c r="I575" s="10"/>
      <c r="J575" s="10"/>
      <c r="K575" s="10"/>
      <c r="L575" s="10"/>
      <c r="M575" s="10"/>
    </row>
    <row r="576" spans="1:13" s="11" customFormat="1" ht="22.5" customHeight="1">
      <c r="B576" s="719" t="s">
        <v>470</v>
      </c>
      <c r="C576" s="720"/>
      <c r="D576" s="720"/>
      <c r="E576" s="697"/>
      <c r="F576" s="716"/>
      <c r="G576" s="678"/>
      <c r="H576" s="10"/>
      <c r="I576" s="10"/>
      <c r="J576" s="10"/>
      <c r="K576" s="10"/>
      <c r="L576" s="10"/>
      <c r="M576" s="10"/>
    </row>
    <row r="577" spans="1:13" s="11" customFormat="1" ht="13.8">
      <c r="B577" s="708"/>
      <c r="C577" s="709"/>
      <c r="D577" s="713"/>
      <c r="E577" s="697"/>
      <c r="F577" s="716"/>
      <c r="G577" s="721"/>
      <c r="H577" s="10"/>
      <c r="I577" s="10"/>
      <c r="J577" s="10"/>
      <c r="K577" s="10"/>
      <c r="L577" s="10"/>
      <c r="M577" s="10"/>
    </row>
    <row r="578" spans="1:13" s="11" customFormat="1" ht="13.8">
      <c r="A578" s="694"/>
      <c r="B578" s="722" t="s">
        <v>471</v>
      </c>
      <c r="C578" s="723"/>
      <c r="D578" s="724"/>
      <c r="E578" s="725"/>
      <c r="F578" s="726"/>
      <c r="G578" s="727">
        <v>77528697.959994793</v>
      </c>
      <c r="H578" s="10"/>
      <c r="I578" s="10"/>
      <c r="J578" s="10"/>
      <c r="K578" s="10"/>
      <c r="L578" s="10"/>
      <c r="M578" s="10"/>
    </row>
    <row r="579" spans="1:13" s="11" customFormat="1" ht="13.8">
      <c r="B579" s="728"/>
      <c r="C579" s="729"/>
      <c r="D579" s="364"/>
      <c r="E579" s="730"/>
      <c r="F579" s="731"/>
      <c r="G579" s="678"/>
      <c r="H579" s="10"/>
      <c r="I579" s="10"/>
      <c r="J579" s="10"/>
      <c r="K579" s="10"/>
      <c r="L579" s="10"/>
      <c r="M579" s="10"/>
    </row>
    <row r="580" spans="1:13" s="11" customFormat="1" ht="13.8">
      <c r="A580" s="707"/>
      <c r="B580" s="722" t="s">
        <v>472</v>
      </c>
      <c r="C580" s="723"/>
      <c r="D580" s="724"/>
      <c r="E580" s="725"/>
      <c r="F580" s="732"/>
      <c r="G580" s="727">
        <v>115614041.637514</v>
      </c>
      <c r="H580" s="662">
        <v>0</v>
      </c>
      <c r="I580" s="10"/>
      <c r="J580" s="10"/>
      <c r="K580" s="10"/>
      <c r="L580" s="10"/>
      <c r="M580" s="10"/>
    </row>
    <row r="581" spans="1:13" s="11" customFormat="1" ht="13.8">
      <c r="A581" s="707"/>
      <c r="B581" s="728"/>
      <c r="C581" s="729"/>
      <c r="D581" s="733"/>
      <c r="E581" s="734"/>
      <c r="F581" s="731"/>
      <c r="G581" s="678"/>
      <c r="H581" s="10"/>
      <c r="I581" s="10"/>
      <c r="J581" s="10"/>
      <c r="K581" s="10"/>
      <c r="L581" s="10"/>
      <c r="M581" s="10"/>
    </row>
    <row r="582" spans="1:13" s="11" customFormat="1" ht="13.8">
      <c r="B582" s="722" t="s">
        <v>473</v>
      </c>
      <c r="C582" s="723"/>
      <c r="D582" s="735"/>
      <c r="E582" s="736"/>
      <c r="F582" s="732"/>
      <c r="G582" s="727">
        <v>0</v>
      </c>
      <c r="H582" s="10"/>
      <c r="I582" s="10"/>
      <c r="J582" s="10"/>
      <c r="K582" s="10"/>
      <c r="L582" s="10"/>
      <c r="M582" s="10"/>
    </row>
    <row r="583" spans="1:13" ht="20.7" customHeight="1" thickBot="1">
      <c r="B583" s="22"/>
      <c r="C583" s="23"/>
      <c r="D583" s="23"/>
      <c r="E583" s="23"/>
      <c r="F583" s="277"/>
      <c r="G583" s="24"/>
    </row>
  </sheetData>
  <mergeCells count="180">
    <mergeCell ref="A580:A581"/>
    <mergeCell ref="B580:C580"/>
    <mergeCell ref="B581:C581"/>
    <mergeCell ref="B582:C582"/>
    <mergeCell ref="B573:D573"/>
    <mergeCell ref="B574:D574"/>
    <mergeCell ref="B576:D576"/>
    <mergeCell ref="B577:C577"/>
    <mergeCell ref="B578:C578"/>
    <mergeCell ref="B579:C579"/>
    <mergeCell ref="B562:D562"/>
    <mergeCell ref="B564:D564"/>
    <mergeCell ref="B566:D566"/>
    <mergeCell ref="B568:D568"/>
    <mergeCell ref="B569:D569"/>
    <mergeCell ref="A570:A572"/>
    <mergeCell ref="B570:C570"/>
    <mergeCell ref="B571:C571"/>
    <mergeCell ref="B572:C572"/>
    <mergeCell ref="B552:E552"/>
    <mergeCell ref="B553:E553"/>
    <mergeCell ref="B554:E554"/>
    <mergeCell ref="B555:G555"/>
    <mergeCell ref="B557:G557"/>
    <mergeCell ref="B560:D560"/>
    <mergeCell ref="B546:E546"/>
    <mergeCell ref="B547:E547"/>
    <mergeCell ref="B548:E548"/>
    <mergeCell ref="B549:E549"/>
    <mergeCell ref="B550:E550"/>
    <mergeCell ref="B551:E551"/>
    <mergeCell ref="B533:E533"/>
    <mergeCell ref="B534:E534"/>
    <mergeCell ref="B536:E536"/>
    <mergeCell ref="B537:E537"/>
    <mergeCell ref="B541:G541"/>
    <mergeCell ref="B545:E545"/>
    <mergeCell ref="B524:E524"/>
    <mergeCell ref="B526:E526"/>
    <mergeCell ref="B527:E527"/>
    <mergeCell ref="B529:E529"/>
    <mergeCell ref="B530:E530"/>
    <mergeCell ref="B531:E531"/>
    <mergeCell ref="B513:E513"/>
    <mergeCell ref="B515:E515"/>
    <mergeCell ref="B516:E516"/>
    <mergeCell ref="B517:E517"/>
    <mergeCell ref="B520:E520"/>
    <mergeCell ref="B521:E521"/>
    <mergeCell ref="B505:E505"/>
    <mergeCell ref="B507:E507"/>
    <mergeCell ref="B508:E508"/>
    <mergeCell ref="B509:E509"/>
    <mergeCell ref="B510:E510"/>
    <mergeCell ref="B512:E512"/>
    <mergeCell ref="B498:E498"/>
    <mergeCell ref="B499:E499"/>
    <mergeCell ref="B500:E500"/>
    <mergeCell ref="B502:E502"/>
    <mergeCell ref="B503:E503"/>
    <mergeCell ref="B504:E504"/>
    <mergeCell ref="B485:E485"/>
    <mergeCell ref="B486:E486"/>
    <mergeCell ref="B488:E488"/>
    <mergeCell ref="B491:E491"/>
    <mergeCell ref="B495:E495"/>
    <mergeCell ref="B497:E497"/>
    <mergeCell ref="C361:D361"/>
    <mergeCell ref="C362:D362"/>
    <mergeCell ref="C363:D363"/>
    <mergeCell ref="B365:G365"/>
    <mergeCell ref="B425:G425"/>
    <mergeCell ref="B481:E481"/>
    <mergeCell ref="C355:D355"/>
    <mergeCell ref="C356:D356"/>
    <mergeCell ref="C357:D357"/>
    <mergeCell ref="C358:D358"/>
    <mergeCell ref="C359:D359"/>
    <mergeCell ref="C360:D360"/>
    <mergeCell ref="C346:D346"/>
    <mergeCell ref="C347:D347"/>
    <mergeCell ref="C348:D348"/>
    <mergeCell ref="C349:D349"/>
    <mergeCell ref="C350:D350"/>
    <mergeCell ref="B351:B363"/>
    <mergeCell ref="C351:D351"/>
    <mergeCell ref="C352:D352"/>
    <mergeCell ref="C353:D353"/>
    <mergeCell ref="C354:D354"/>
    <mergeCell ref="B337:C337"/>
    <mergeCell ref="B341:G341"/>
    <mergeCell ref="B342:G342"/>
    <mergeCell ref="C343:D343"/>
    <mergeCell ref="C344:D344"/>
    <mergeCell ref="C345:D345"/>
    <mergeCell ref="B317:G317"/>
    <mergeCell ref="B319:D319"/>
    <mergeCell ref="B326:C326"/>
    <mergeCell ref="B328:C328"/>
    <mergeCell ref="B330:C330"/>
    <mergeCell ref="B335:C335"/>
    <mergeCell ref="B283:G283"/>
    <mergeCell ref="B305:G305"/>
    <mergeCell ref="B306:G306"/>
    <mergeCell ref="B307:G307"/>
    <mergeCell ref="B309:D309"/>
    <mergeCell ref="B314:G315"/>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4:G363">
    <cfRule type="cellIs" dxfId="0" priority="1" operator="equal">
      <formula>"Yes"</formula>
    </cfRule>
  </conditionalFormatting>
  <hyperlinks>
    <hyperlink ref="G17" r:id="rId1" xr:uid="{C15DD3F5-03B7-4C8B-8BFB-6D1BAC2B75FE}"/>
    <hyperlink ref="F20" r:id="rId2" xr:uid="{E33E5E24-FA33-4399-BC67-73366DCD7DEF}"/>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39" max="6" man="1"/>
    <brk id="402"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2024-10-07T08:55:14Z</dcterms:created>
  <dcterms:modified xsi:type="dcterms:W3CDTF">2024-10-07T08:57:06Z</dcterms:modified>
</cp:coreProperties>
</file>